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\\kr-zlinsky.cz\NS\S\SOC\Odd_planovani_rozvoje_SSL\PLÁNOVÁNÍ\Strednedoby_plan\SPRSS_2023-2025\A RZK_ZZK\41. RZK 24.3. a ZZK 14.4.2025\WEB\"/>
    </mc:Choice>
  </mc:AlternateContent>
  <xr:revisionPtr revIDLastSave="0" documentId="8_{08748354-C2B2-49AD-B204-E385FAFB20C4}" xr6:coauthVersionLast="47" xr6:coauthVersionMax="47" xr10:uidLastSave="{00000000-0000-0000-0000-000000000000}"/>
  <bookViews>
    <workbookView xWindow="-120" yWindow="-120" windowWidth="29040" windowHeight="15720" xr2:uid="{B402F82C-228A-4927-AF4C-0CAE79081BE8}"/>
  </bookViews>
  <sheets>
    <sheet name="ZS 2023-2025 WEB 27akt od 1.5." sheetId="1" r:id="rId1"/>
  </sheets>
  <definedNames>
    <definedName name="_xlnm._FilterDatabase" localSheetId="0" hidden="1">'ZS 2023-2025 WEB 27akt od 1.5.'!$A$6:$M$340</definedName>
    <definedName name="_xlnm.Print_Titles" localSheetId="0">'ZS 2023-2025 WEB 27akt od 1.5.'!$6:$6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8" i="1" l="1"/>
  <c r="J257" i="1"/>
  <c r="J256" i="1"/>
  <c r="J217" i="1"/>
  <c r="J135" i="1"/>
  <c r="J125" i="1"/>
  <c r="J109" i="1"/>
  <c r="J101" i="1"/>
  <c r="J95" i="1"/>
  <c r="J88" i="1"/>
  <c r="J71" i="1"/>
  <c r="J68" i="1"/>
  <c r="J62" i="1"/>
  <c r="J58" i="1"/>
  <c r="J38" i="1"/>
  <c r="J37" i="1"/>
  <c r="J33" i="1"/>
  <c r="J31" i="1"/>
  <c r="J12" i="1"/>
</calcChain>
</file>

<file path=xl/sharedStrings.xml><?xml version="1.0" encoding="utf-8"?>
<sst xmlns="http://schemas.openxmlformats.org/spreadsheetml/2006/main" count="2897" uniqueCount="702">
  <si>
    <t>Příloha č. 1 Akčního plánu rozvoje sociálních služeb ve Zlínském kraji pro rok 2025</t>
  </si>
  <si>
    <t>AKČNÍ PLÁN ROZVOJE SOCIÁLNÍCH SLUŽEB VE ZLÍNSKÉM KRAJI PRO ROK 2025</t>
  </si>
  <si>
    <t>Základní síť sociálních služeb Zlínského kraje pro období 2023-2025 - 27. aktualizace ke zveřejnění od 1. 5. 2025</t>
  </si>
  <si>
    <t>CÍLOVÁ SKUPINA, POPŘ. PŘEVAŽUJÍCÍ CÍLOVÁ SKUPINA 
(Pozn. 1)</t>
  </si>
  <si>
    <t>POSKYTOVATEL SOCIÁLNÍ SLUŽBY</t>
  </si>
  <si>
    <t>IČO**</t>
  </si>
  <si>
    <t>NÁZEV SOCIÁLNÍ SLUŽBY</t>
  </si>
  <si>
    <t>IDENTIFIKÁTOR SOCIÁLNÍ SLUŽBY (ID)</t>
  </si>
  <si>
    <t>DRUH SOCIÁLNÍ SLUŽBY                                      (Pozn. 2)</t>
  </si>
  <si>
    <t>FORMA, POPŘ. PŘEVAŽUJÍCÍ FORMA POSKYTOVÁNÍ SOCIÁLNÍ SLUŽBY 
(Pozn. 1)</t>
  </si>
  <si>
    <t>ÚZEMÍ (SO ORP/Zlínský kraj)</t>
  </si>
  <si>
    <t>JEDNOTKA SOCIÁLNÍ SLUŽBY</t>
  </si>
  <si>
    <t>KAPACITA* 
(POČET JEDNOTEK SOCIÁLNÍ SLUŽBY)</t>
  </si>
  <si>
    <t>změna: 
ROZVOJ/ ÚTLUM</t>
  </si>
  <si>
    <t>TERMÍN REALIZACE ROZVOJE/ ÚTLUMU KAPACITY 
(mimo termín zahájení od 1.1.2023)</t>
  </si>
  <si>
    <t>ČÍSLO VĚCNÉHO OPATŘENÍ / PRIORITY/ POZNÁMKA</t>
  </si>
  <si>
    <t>Senioři</t>
  </si>
  <si>
    <t>ABAPO, s.r.o.</t>
  </si>
  <si>
    <t>02672910</t>
  </si>
  <si>
    <t>ABAPO osobní asistence</t>
  </si>
  <si>
    <t>Osobní asistence</t>
  </si>
  <si>
    <t>Terénní</t>
  </si>
  <si>
    <t>Zlín</t>
  </si>
  <si>
    <t>Průměrný přepočtený úvazek pracovníka v přímé péči</t>
  </si>
  <si>
    <t>změna území 14.akt</t>
  </si>
  <si>
    <t>Centrum pro seniory Zahrada, o.p.s.</t>
  </si>
  <si>
    <t>29295327</t>
  </si>
  <si>
    <r>
      <t xml:space="preserve">Domovy se zvláštním režimem </t>
    </r>
    <r>
      <rPr>
        <vertAlign val="superscript"/>
        <sz val="10"/>
        <rFont val="Arial"/>
        <family val="2"/>
        <charset val="238"/>
      </rPr>
      <t>3)</t>
    </r>
  </si>
  <si>
    <t>Pobytová</t>
  </si>
  <si>
    <t>Bystřice pod Hostýnem</t>
  </si>
  <si>
    <t>Lůžko</t>
  </si>
  <si>
    <t>Domovy pro seniory</t>
  </si>
  <si>
    <t>Centrum pro seniory, příspěvková organizace</t>
  </si>
  <si>
    <t>47934531</t>
  </si>
  <si>
    <t>Holešov</t>
  </si>
  <si>
    <t>KOPRETINA</t>
  </si>
  <si>
    <t>DECENT Hulín, příspěvková organizace</t>
  </si>
  <si>
    <t>47934344</t>
  </si>
  <si>
    <t>Pečovatelská služba</t>
  </si>
  <si>
    <t>Převažující terénní</t>
  </si>
  <si>
    <t>Kroměříž</t>
  </si>
  <si>
    <t>Diakonie ČCE - středisko Vsetín</t>
  </si>
  <si>
    <t>73633178</t>
  </si>
  <si>
    <t>Domácí péče</t>
  </si>
  <si>
    <t>Vsetín</t>
  </si>
  <si>
    <t>Domov Harmonie</t>
  </si>
  <si>
    <t>Domov JABLOŇOVÁ</t>
  </si>
  <si>
    <t>Denní stacionář ZAHRADA</t>
  </si>
  <si>
    <t>Denní stacionáře</t>
  </si>
  <si>
    <t>Ambulantní</t>
  </si>
  <si>
    <t>POHODA odlehčovací služba</t>
  </si>
  <si>
    <t>Odlehčovací služby</t>
  </si>
  <si>
    <t>Domov Vyhlídka</t>
  </si>
  <si>
    <t>Diakonie Valašské Meziříčí</t>
  </si>
  <si>
    <t xml:space="preserve">73632783 </t>
  </si>
  <si>
    <t>Valašské Meziříčí</t>
  </si>
  <si>
    <t xml:space="preserve">22.akt změna formy </t>
  </si>
  <si>
    <t>73632783</t>
  </si>
  <si>
    <t>Domov Rozmarýn</t>
  </si>
  <si>
    <t>+13</t>
  </si>
  <si>
    <t>2.1.4.24; 25.akt.; 27.akt.změna názvu (od 1.4.2025)</t>
  </si>
  <si>
    <t>Denní stacionář Dobromysl</t>
  </si>
  <si>
    <t>Odlehčovací služby - terénní</t>
  </si>
  <si>
    <t xml:space="preserve">Terénní </t>
  </si>
  <si>
    <t>Příloha č. 6 SPRSS 2023-2025</t>
  </si>
  <si>
    <t>Domov pro seniory Burešov, příspěvková organizace</t>
  </si>
  <si>
    <t>70851042</t>
  </si>
  <si>
    <t>Domov pro seniory Koryčany</t>
  </si>
  <si>
    <t>68684053</t>
  </si>
  <si>
    <t>Pečovatelská služba Koryčany</t>
  </si>
  <si>
    <t>Kroměříž, Uherské Hradiště</t>
  </si>
  <si>
    <t>Domov pro seniory Loučka, příspěvková organizace</t>
  </si>
  <si>
    <t>70850895</t>
  </si>
  <si>
    <t>Valašské Klobouky</t>
  </si>
  <si>
    <t>Sociální služby Olšava, příspěvková organizace</t>
  </si>
  <si>
    <t>70850909</t>
  </si>
  <si>
    <t>Domov pro seniory Luhačovice</t>
  </si>
  <si>
    <t>Luhačovice</t>
  </si>
  <si>
    <t>+40</t>
  </si>
  <si>
    <t>8.akt.,17.akt.změna názvu (6.3.2024)</t>
  </si>
  <si>
    <t>Domov pro seniory Lukov, příspěvková organizace</t>
  </si>
  <si>
    <t>70850941</t>
  </si>
  <si>
    <t>-2
-2</t>
  </si>
  <si>
    <t>21.02.2025
04.03.2025</t>
  </si>
  <si>
    <t>27. akt.</t>
  </si>
  <si>
    <t>Domov pro seniory Napajedla, příspěvková organizace</t>
  </si>
  <si>
    <t>70850976</t>
  </si>
  <si>
    <t>Otrokovice</t>
  </si>
  <si>
    <t>AHC Odlehčovací centrum Vizovice z.ú.</t>
  </si>
  <si>
    <t>27664333</t>
  </si>
  <si>
    <t>Vizovice, Zlín</t>
  </si>
  <si>
    <t>změna názvu, 8.akt</t>
  </si>
  <si>
    <t>Vizovice</t>
  </si>
  <si>
    <t>Charita Bystřice pod Hostýnem</t>
  </si>
  <si>
    <t>47930560</t>
  </si>
  <si>
    <t>Osobní asistenční služba</t>
  </si>
  <si>
    <t>Denní stacionář pro seniory Chvalčov</t>
  </si>
  <si>
    <t>Charitní pečovatelská služba</t>
  </si>
  <si>
    <t>Charita Holešov</t>
  </si>
  <si>
    <t>47930063</t>
  </si>
  <si>
    <t>Charita Kroměříž</t>
  </si>
  <si>
    <t>18189750</t>
  </si>
  <si>
    <t>Charitní dům pokojného stáří Cetechovice</t>
  </si>
  <si>
    <t>změna názvu, 26.akt.</t>
  </si>
  <si>
    <t>Charita Luhačovice</t>
  </si>
  <si>
    <t>73633071</t>
  </si>
  <si>
    <t>Denní stacionář Luhačovice</t>
  </si>
  <si>
    <t>Charita Nový Hrozenkov</t>
  </si>
  <si>
    <t>48773514</t>
  </si>
  <si>
    <t>Charitní odlehčovací služba</t>
  </si>
  <si>
    <t>3*******</t>
  </si>
  <si>
    <t>22.akt.</t>
  </si>
  <si>
    <t>Dům pokojného stáří; Víceúčelový charitní dům</t>
  </si>
  <si>
    <t>13.akt.; změna názvu, 24.akt.</t>
  </si>
  <si>
    <t>Denní stacionář Slunečnice</t>
  </si>
  <si>
    <t>13.akt.</t>
  </si>
  <si>
    <t>Charita Otrokovice</t>
  </si>
  <si>
    <t>46276262</t>
  </si>
  <si>
    <t>Charitní domov Otrokovice</t>
  </si>
  <si>
    <t>+1</t>
  </si>
  <si>
    <t>2.1.8.5, 23. akt.</t>
  </si>
  <si>
    <t>Charitní pečovatelská služba Otrokovice</t>
  </si>
  <si>
    <t>+0,60</t>
  </si>
  <si>
    <t>Charita Slavičín</t>
  </si>
  <si>
    <t>70435618</t>
  </si>
  <si>
    <t>Charitní pečovatelská služba Slavičín</t>
  </si>
  <si>
    <t>Luhačovice, Valašské Klobouky</t>
  </si>
  <si>
    <t>Charitní pečovatelská služba Štítná nad Vláří</t>
  </si>
  <si>
    <t>Charita Uherské Hradiště</t>
  </si>
  <si>
    <t>Terénní odlehčovací služba sv. Hedviky</t>
  </si>
  <si>
    <t>Uherské Hradiště</t>
  </si>
  <si>
    <t>44018886</t>
  </si>
  <si>
    <t>Charitní domov Hluk</t>
  </si>
  <si>
    <t>Odlehčovací služba Hluk</t>
  </si>
  <si>
    <t>změna názvu, 23. akt.</t>
  </si>
  <si>
    <t>Centrum denních služeb pro seniory</t>
  </si>
  <si>
    <t>Centra denních služeb</t>
  </si>
  <si>
    <t>Domácí pečovatelská služba</t>
  </si>
  <si>
    <t>Domov pokojného stáří Boršice</t>
  </si>
  <si>
    <t>Charita Uherský Brod</t>
  </si>
  <si>
    <t>48489336</t>
  </si>
  <si>
    <t>Charitní dům sv. Petra a Pavla Slavkov</t>
  </si>
  <si>
    <t>Uherský Brod</t>
  </si>
  <si>
    <t>Pečovatelská služba Horní Němčí</t>
  </si>
  <si>
    <t>Charitní dům Vlčnov</t>
  </si>
  <si>
    <t>Charitní dům sv. Andělů strážných Nivnice</t>
  </si>
  <si>
    <t>Pečovatelská služba Bánov</t>
  </si>
  <si>
    <t>Charitní pečovatelská služba Uherský Brod</t>
  </si>
  <si>
    <t>Uherský Brod, Zlín</t>
  </si>
  <si>
    <t>Pečovatelská služba Korytná</t>
  </si>
  <si>
    <t>Pečovatelská služba Strání</t>
  </si>
  <si>
    <t>Denní stacionář Domovinka</t>
  </si>
  <si>
    <t xml:space="preserve">Domácí odlehčovací služba Uherský Brod </t>
  </si>
  <si>
    <t>Pečovatelská služba Dolní Němčí</t>
  </si>
  <si>
    <t>Charita Valašské Klobouky</t>
  </si>
  <si>
    <t>73633607</t>
  </si>
  <si>
    <t>Valašské Klobouky, Vsetín</t>
  </si>
  <si>
    <t>Charitní pečovatelská služba Brumov-Bylnice</t>
  </si>
  <si>
    <t>Charitní pečovatelská služba Valašské Klobouky</t>
  </si>
  <si>
    <t>Charita Valašské Meziříčí</t>
  </si>
  <si>
    <t>47997885</t>
  </si>
  <si>
    <t>Denní stacionář Radost</t>
  </si>
  <si>
    <t>Rožnov pod Radhoštěm</t>
  </si>
  <si>
    <t>Pečovatelská služba Rožnov pod Radhoštěm</t>
  </si>
  <si>
    <t>změna území, 23. akt.</t>
  </si>
  <si>
    <t>Pečovatelská služba Kelč</t>
  </si>
  <si>
    <t>Odlehčovací služba</t>
  </si>
  <si>
    <t>Dům pokojného stáří Valašská Bystřice</t>
  </si>
  <si>
    <t>Charita Vsetín</t>
  </si>
  <si>
    <t>44740778</t>
  </si>
  <si>
    <t>Stacionář Magnolia</t>
  </si>
  <si>
    <t>Valašské Meziříčí, Vsetín</t>
  </si>
  <si>
    <t>Charita Zlín</t>
  </si>
  <si>
    <t>44117434</t>
  </si>
  <si>
    <t>Domovinka-centrum denních služeb pro seniory Charity Zlín</t>
  </si>
  <si>
    <t>Charitní pečovatelská služba Zlín</t>
  </si>
  <si>
    <t>+0,16</t>
  </si>
  <si>
    <t>18.akt.</t>
  </si>
  <si>
    <t>Institut Krista Velekněze, z.s.</t>
  </si>
  <si>
    <t>70599858</t>
  </si>
  <si>
    <t>Domov pro seniory Panny Marie Královny</t>
  </si>
  <si>
    <t>Letokruhy, o. p. s.</t>
  </si>
  <si>
    <t>26870011</t>
  </si>
  <si>
    <t>Letokruhy, o.p.s. - denní stacionář</t>
  </si>
  <si>
    <t>Letokruhy, o.p.s. - pečovatelská služba</t>
  </si>
  <si>
    <t>Moravskoslezské sdružení Církve adventistů sedmého dne</t>
  </si>
  <si>
    <t>63029391</t>
  </si>
  <si>
    <t>Domov pro seniory Efata</t>
  </si>
  <si>
    <t>NADĚJE, oblast Nedašov</t>
  </si>
  <si>
    <t>00570931</t>
  </si>
  <si>
    <t>Dům pokojného stáří Naděje Nedašov</t>
  </si>
  <si>
    <t>změna názvu "oblast", 23.akt.</t>
  </si>
  <si>
    <t>NADĚJE, oblast Zlín</t>
  </si>
  <si>
    <t>Středisko Naděje Zlín - Jižní Svahy</t>
  </si>
  <si>
    <t>Dům pokojného stáří Naděje Zlín</t>
  </si>
  <si>
    <t>Obec Babice</t>
  </si>
  <si>
    <t>00290777</t>
  </si>
  <si>
    <t>Pečovatelská služba Babice</t>
  </si>
  <si>
    <t>Oblastní spolek Českého červeného kříže Zlín</t>
  </si>
  <si>
    <t>00426326</t>
  </si>
  <si>
    <t>OS ČČK Zlín</t>
  </si>
  <si>
    <t>Otrokovice, Zlín</t>
  </si>
  <si>
    <t>PAHOP, Zdravotní ústav paliativní a hospicové péče, z.ú.</t>
  </si>
  <si>
    <t>04977408</t>
  </si>
  <si>
    <t>Odlehčovací služba PAHOP</t>
  </si>
  <si>
    <t>Uherské Hradiště, 
Uherský Brod</t>
  </si>
  <si>
    <t>Sociální služby města Kroměříže, příspěvková organizace</t>
  </si>
  <si>
    <t>71193430</t>
  </si>
  <si>
    <t>Pečovatelská služba CURARE</t>
  </si>
  <si>
    <t>Kroměříž, Otrokovice</t>
  </si>
  <si>
    <t>+14,36</t>
  </si>
  <si>
    <t>8.akt, 11.akt.</t>
  </si>
  <si>
    <t>Pečovatelská služba Napajedla, příspěvková organizace</t>
  </si>
  <si>
    <t>04294548</t>
  </si>
  <si>
    <t>Pečovatelská služba Napajedla</t>
  </si>
  <si>
    <t>+0,42</t>
  </si>
  <si>
    <t>změna názvu služby 5.akt.; 22.akt.; změna názvu, 26.akt.</t>
  </si>
  <si>
    <t>Podané ruce - osobní asistence</t>
  </si>
  <si>
    <t>70632596</t>
  </si>
  <si>
    <t>Zlínský kraj</t>
  </si>
  <si>
    <t>Senior centrum UH, příspěvková organizace</t>
  </si>
  <si>
    <t>70819173</t>
  </si>
  <si>
    <t>SENIOR Otrokovice, příspěvková organizace</t>
  </si>
  <si>
    <t>62180444</t>
  </si>
  <si>
    <t>Denní stacionář SENIOR Otrokovice</t>
  </si>
  <si>
    <t>Domov pro seniory SENIOR Otrokovice</t>
  </si>
  <si>
    <t>Pečovatelská služba SENIOR Otrokovice</t>
  </si>
  <si>
    <t>Kroměříž, Otrokovice, Zlín</t>
  </si>
  <si>
    <t>Odlehčovací služby SENIOR Otrokovice</t>
  </si>
  <si>
    <t>Domov se zvláštním režimem SENIOR Otrokovice</t>
  </si>
  <si>
    <t>Sociální služby Města Bojkovice, příspěvková organizace</t>
  </si>
  <si>
    <t>71225773</t>
  </si>
  <si>
    <t>Domov se zvláštním režimem Strom života</t>
  </si>
  <si>
    <t>Domov pro seniory U Moravy</t>
  </si>
  <si>
    <t>Domov se zvláštním režimem U Moravy</t>
  </si>
  <si>
    <t>Domov se zvláštním režimem Vážany</t>
  </si>
  <si>
    <t>+16</t>
  </si>
  <si>
    <t>2.1.4.15; 11.akt.</t>
  </si>
  <si>
    <t>Domov pro seniory U Kašny</t>
  </si>
  <si>
    <t>Domov pro seniory Vážany</t>
  </si>
  <si>
    <t>-16</t>
  </si>
  <si>
    <t>Sociální služby Pačlavice, příspěvková organizace</t>
  </si>
  <si>
    <t>75079771</t>
  </si>
  <si>
    <t>Domov pro seniory</t>
  </si>
  <si>
    <t>75079771**</t>
  </si>
  <si>
    <t>Domov se zvláštním režimem</t>
  </si>
  <si>
    <t>Sociální služby Uherské Hradiště, příspěvková organizace</t>
  </si>
  <si>
    <t>00092096</t>
  </si>
  <si>
    <t>Domov pro seniory Buchlovice</t>
  </si>
  <si>
    <t>Domov pro seniory Uherský Ostroh</t>
  </si>
  <si>
    <t>Domov pro seniory Nezdenice</t>
  </si>
  <si>
    <t>+27</t>
  </si>
  <si>
    <t>8.akt., 11.akt.</t>
  </si>
  <si>
    <t>Domov pro seniory Uherské Hradiště</t>
  </si>
  <si>
    <t>+115</t>
  </si>
  <si>
    <t>SOCIÁLNÍ SLUŽBY UHERSKÝ BROD, příspěvková organizace</t>
  </si>
  <si>
    <t>71230629</t>
  </si>
  <si>
    <t>Pečovatelská služba Uherský Brod</t>
  </si>
  <si>
    <t>Sociální služby Vsetín, příspěvková organizace</t>
  </si>
  <si>
    <t>49562827</t>
  </si>
  <si>
    <t>Domov pro seniory Rožnov pod Radhoštěm</t>
  </si>
  <si>
    <t>Domov pro seniory Valašské Meziříčí</t>
  </si>
  <si>
    <t>Domov pro seniory Jasenka - Vsetín</t>
  </si>
  <si>
    <t>Domov pro seniory Karolinka</t>
  </si>
  <si>
    <t>Správa majetku města Chropyně, příspěvková organizace</t>
  </si>
  <si>
    <t>47933763</t>
  </si>
  <si>
    <t xml:space="preserve">Pečovatelská služba města Chropyně  </t>
  </si>
  <si>
    <t>+3,53</t>
  </si>
  <si>
    <t>Osoby se zdravotním postižením</t>
  </si>
  <si>
    <t>Auxilium o.p.s.</t>
  </si>
  <si>
    <t>02083825</t>
  </si>
  <si>
    <t>Centrum Auxilium</t>
  </si>
  <si>
    <t>Raná péče</t>
  </si>
  <si>
    <t>Rožnov pod Radhoštěm, Valašské Meziříčí, Vsetín</t>
  </si>
  <si>
    <t>+0,50</t>
  </si>
  <si>
    <t>2.2.4.2; 11.akt.</t>
  </si>
  <si>
    <t>8,17****
2,10</t>
  </si>
  <si>
    <t>+2,10</t>
  </si>
  <si>
    <t>2.1.8.4.; 25.akt</t>
  </si>
  <si>
    <t>Centrum Auxilium - sociálně-aktivizační služby pro děti, osoby se ZP</t>
  </si>
  <si>
    <t>Sociálně aktivizační služby pro seniory a osoby se zdravotním postižením</t>
  </si>
  <si>
    <t>změna názvu, 24.akt.</t>
  </si>
  <si>
    <t>Centrum ÁČKO, příspěvková organizace</t>
  </si>
  <si>
    <t>00851710</t>
  </si>
  <si>
    <t>Odlehčovací služby Centrum ÁČKO</t>
  </si>
  <si>
    <t xml:space="preserve">Převažující terénní </t>
  </si>
  <si>
    <t>Bystřice pod Hostýnem, Rožnov pod Radhoštěm, Valašské Meziříčí, Vsetín</t>
  </si>
  <si>
    <t>Sociální rehabilitace Centrum ÁČKO</t>
  </si>
  <si>
    <t>Sociální rehabilitace</t>
  </si>
  <si>
    <t>Převažující ambulantní</t>
  </si>
  <si>
    <t>2,00****</t>
  </si>
  <si>
    <t>Pobytová odlehčovací služba Centra ÁČKO</t>
  </si>
  <si>
    <t>Centrum pro dětský sluch Tamtam, o.p.s.</t>
  </si>
  <si>
    <t>00499811**</t>
  </si>
  <si>
    <t>Raná péče pro Moravu a Slezsko</t>
  </si>
  <si>
    <t>SPMP ČR pobočný spolek Valašské Meziříčí</t>
  </si>
  <si>
    <t>Centrum pro lidi se zdravotním postižením</t>
  </si>
  <si>
    <t>Sociálně terapeutické dílny</t>
  </si>
  <si>
    <t>Centrum pro zdravotně postižené Zlínského kraje, o.p.s.</t>
  </si>
  <si>
    <t>26593823</t>
  </si>
  <si>
    <t>Tlumočnické služby</t>
  </si>
  <si>
    <t>Sociální rehabilitace Zlín; Sociální rehabilitace Uherské Hradiště</t>
  </si>
  <si>
    <t>Uherské Hradiště, Zlín</t>
  </si>
  <si>
    <t>2,50****</t>
  </si>
  <si>
    <t>Centrum služeb a podpory Zlín, o.p.s.</t>
  </si>
  <si>
    <t>25300083</t>
  </si>
  <si>
    <t>Horizont Zlín</t>
  </si>
  <si>
    <t>Otrokovice, Vizovice, Zlín</t>
  </si>
  <si>
    <t>8,70****</t>
  </si>
  <si>
    <t>Slunečnice</t>
  </si>
  <si>
    <t>Centrum duševního zdraví Kroměříž</t>
  </si>
  <si>
    <t>Centrum duševního zdraví</t>
  </si>
  <si>
    <t>Bystřice pod Hostýnem, Holešov, Kroměříž</t>
  </si>
  <si>
    <t>+5,00</t>
  </si>
  <si>
    <t>27.akt. změna druhu SSL</t>
  </si>
  <si>
    <t>Horizont Kroměříž; Horizont Kroměříž, pracoviště Holešov</t>
  </si>
  <si>
    <t>Holešov, Kroměříž</t>
  </si>
  <si>
    <t>9,74****</t>
  </si>
  <si>
    <t>Centrum sociálních služeb Ergo Zlín</t>
  </si>
  <si>
    <t>Ergo Uherské Hradiště</t>
  </si>
  <si>
    <t>5,00****</t>
  </si>
  <si>
    <t>-0,02</t>
  </si>
  <si>
    <t>15. akt.</t>
  </si>
  <si>
    <t>Pod Majákem</t>
  </si>
  <si>
    <t>+11</t>
  </si>
  <si>
    <t>2.1.10.1, 7.akt</t>
  </si>
  <si>
    <t>Česká provincie Kongregace sester sv. Cyrila a Metoděje</t>
  </si>
  <si>
    <t>00406431</t>
  </si>
  <si>
    <t>Chráněné bydlení sv.Cyrila a Metoděje</t>
  </si>
  <si>
    <t>Chráněné bydlení</t>
  </si>
  <si>
    <t>Diakonie ČCE - středisko CESTA</t>
  </si>
  <si>
    <t>65267991</t>
  </si>
  <si>
    <t>+0,17</t>
  </si>
  <si>
    <t>Podpora samostatného bydlení</t>
  </si>
  <si>
    <t>Uherské Hradiště, Uherský Brod</t>
  </si>
  <si>
    <t xml:space="preserve">  3,50****</t>
  </si>
  <si>
    <t>+1,00****</t>
  </si>
  <si>
    <t>2.1.1.13; 11.akt.</t>
  </si>
  <si>
    <t>3,20****</t>
  </si>
  <si>
    <t>Odlehčovací služba Nabersil</t>
  </si>
  <si>
    <t>Valašské Klobouky, Vizovice, Vsetín</t>
  </si>
  <si>
    <t xml:space="preserve">Chráněné bydlení JOHANNES </t>
  </si>
  <si>
    <t>-2</t>
  </si>
  <si>
    <t>18.akt. (dočasné snížení kapacity do 31.12.2024); 23. akt. (kapacita nebude zpět navyšována)</t>
  </si>
  <si>
    <t>Odlehčovací služby - specializovaná paliativní péče</t>
  </si>
  <si>
    <t>-2
-13</t>
  </si>
  <si>
    <t>01.01.2024
01.04.2025</t>
  </si>
  <si>
    <t>2.2.1.4; 11. akt.; 2.1.4.24; 25.akt.</t>
  </si>
  <si>
    <t>Rožnov pod Radhoštěm, Valašské Meziříčí</t>
  </si>
  <si>
    <t>-1,00****</t>
  </si>
  <si>
    <t>23. akt.</t>
  </si>
  <si>
    <t xml:space="preserve">Odborné sociální poradenství - Poradna pro pečující </t>
  </si>
  <si>
    <r>
      <t xml:space="preserve">Odborné sociální poradenství </t>
    </r>
    <r>
      <rPr>
        <vertAlign val="superscript"/>
        <sz val="10"/>
        <rFont val="Arial"/>
        <family val="2"/>
        <charset val="238"/>
      </rPr>
      <t>8)</t>
    </r>
  </si>
  <si>
    <t>Sociální služby poskytované ve zdravotnických zařízeních – hospic Citadela</t>
  </si>
  <si>
    <t>Sociální služby poskytované ve zdravotnických zařízeních lůžkové péče</t>
  </si>
  <si>
    <t>+2</t>
  </si>
  <si>
    <t>2.2.1.4; 11. akt.</t>
  </si>
  <si>
    <t>Domov se zvláštním režimem Loučka</t>
  </si>
  <si>
    <r>
      <t xml:space="preserve">Domovy se zvláštním režimem </t>
    </r>
    <r>
      <rPr>
        <vertAlign val="superscript"/>
        <sz val="10"/>
        <rFont val="Arial"/>
        <family val="2"/>
        <charset val="238"/>
      </rPr>
      <t>4)</t>
    </r>
  </si>
  <si>
    <t>Dům sociálních služeb Návojná, příspěvková organizace</t>
  </si>
  <si>
    <t>70850852</t>
  </si>
  <si>
    <t>Elim Vsetín, o.p.s.</t>
  </si>
  <si>
    <t>01955144</t>
  </si>
  <si>
    <t>Sociální rehabilitace Elim</t>
  </si>
  <si>
    <t>Handicap Zlín, z.s.</t>
  </si>
  <si>
    <t>46277633</t>
  </si>
  <si>
    <t>7,78****</t>
  </si>
  <si>
    <t>7,21****</t>
  </si>
  <si>
    <t>Sociální rehabilitace Zahrada</t>
  </si>
  <si>
    <t>Denní centrum Maják Slavičín</t>
  </si>
  <si>
    <t>Osobní asistence Slavičín</t>
  </si>
  <si>
    <t>2,20****</t>
  </si>
  <si>
    <t>Sociálně terapeutická dílna Slavičín</t>
  </si>
  <si>
    <t>2,30****</t>
  </si>
  <si>
    <t>změna území 16.akt.</t>
  </si>
  <si>
    <t>Denní centrum sv. Ludmily</t>
  </si>
  <si>
    <t>CDZ Uherské Hradiště</t>
  </si>
  <si>
    <t>27.akt. změna druhu  SSL</t>
  </si>
  <si>
    <t>"Labyrint - centrum sociální rehabilitace"</t>
  </si>
  <si>
    <t>5,32****</t>
  </si>
  <si>
    <t>Terapeutická dílna Klíček</t>
  </si>
  <si>
    <t>3,00****</t>
  </si>
  <si>
    <t>Centrum osobní asistence</t>
  </si>
  <si>
    <t>8,50****</t>
  </si>
  <si>
    <t>Chráněné bydlení Ulita</t>
  </si>
  <si>
    <t>Terapeutická dílna sv. Justiny Uherský Brod</t>
  </si>
  <si>
    <t>5,50****</t>
  </si>
  <si>
    <t>Sociální rehabilitace Uherský Brod</t>
  </si>
  <si>
    <t>1,50****</t>
  </si>
  <si>
    <t>Denní stacionář</t>
  </si>
  <si>
    <t>Sociální rehabilitace Amika</t>
  </si>
  <si>
    <t>Bystřice pod Hostýnem, Valašské Meziříčí</t>
  </si>
  <si>
    <t>rozšíření území; 11.akt.</t>
  </si>
  <si>
    <t>7,00****</t>
  </si>
  <si>
    <t>CAMINO sociální rehabilitace</t>
  </si>
  <si>
    <t>10,21</t>
  </si>
  <si>
    <t>Iskérka o.p.s.</t>
  </si>
  <si>
    <t>28647912</t>
  </si>
  <si>
    <t>Iskérka - sociální rehabilitace</t>
  </si>
  <si>
    <t xml:space="preserve">  6,00****</t>
  </si>
  <si>
    <t>-0,03****</t>
  </si>
  <si>
    <t>zaokrouhlení úvazků; 11.akt.</t>
  </si>
  <si>
    <t>Kamarád Rožnov o.p.s.</t>
  </si>
  <si>
    <t>64123031</t>
  </si>
  <si>
    <t>LUISA, z.s.</t>
  </si>
  <si>
    <t>27030075</t>
  </si>
  <si>
    <t>Středisko komplexní péče pro rodinu, školu a duševní zdraví, LUISA, z.s.</t>
  </si>
  <si>
    <t>5,40****</t>
  </si>
  <si>
    <t>Domovy pro osoby se zdravotním postižením</t>
  </si>
  <si>
    <t>NADĚJE, oblast Otrokovice</t>
  </si>
  <si>
    <t>Dům Naděje Otrokovice</t>
  </si>
  <si>
    <t>Středisko Naděje Otrokovice</t>
  </si>
  <si>
    <t>Středisko Naděje Vsetín - Rokytnice</t>
  </si>
  <si>
    <t>3,12****</t>
  </si>
  <si>
    <t>Středisko Naděje Vsetín - Sychrov</t>
  </si>
  <si>
    <t>Středisko Naděje Bystřice pod Hostýnem; Středisko Naděje Otrokovice; Středisko Naděje Uherské Hradiště</t>
  </si>
  <si>
    <t>Bystřice pod Hostýnem, Otrokovice, Uherské Hradiště</t>
  </si>
  <si>
    <t>13,00****</t>
  </si>
  <si>
    <t>Středisko Naděje Rožnov pod Radhoštěm</t>
  </si>
  <si>
    <t>Rožnov pod Radhoštěm, Vsetín</t>
  </si>
  <si>
    <t>Dům Naděje Vizovice</t>
  </si>
  <si>
    <t>Zlínský kraj******</t>
  </si>
  <si>
    <t>+4</t>
  </si>
  <si>
    <t>sídlo zařízení Vizovice;2.1.12.2, 20.akt.; změna názvu "oblast", 23.akt.</t>
  </si>
  <si>
    <t>Dům Naděje Zlín</t>
  </si>
  <si>
    <t>Středisko Naděje Zlín - Kvítková</t>
  </si>
  <si>
    <t>Středisko Naděje Zlín</t>
  </si>
  <si>
    <t>Středisko Naděje Zlín Kvítková</t>
  </si>
  <si>
    <t>1,00
1,00****</t>
  </si>
  <si>
    <t>+1,00
+1,00****</t>
  </si>
  <si>
    <t>Poradenské centrum pro sluchově postižené Kroměříž, o.p.s.</t>
  </si>
  <si>
    <t>29314747</t>
  </si>
  <si>
    <t>Kroměříž, Uherské Hradiště, Valašské Meziříčí</t>
  </si>
  <si>
    <t>Kroměříž, Valašské Meziříčí</t>
  </si>
  <si>
    <t>Sjednocená organizace nevidomých a slabozrakých České republiky, zapsaný spolek</t>
  </si>
  <si>
    <t>65399447**</t>
  </si>
  <si>
    <t>Pracoviště SONS ČR - Kroměříž; Pracoviště SONS ČR - Vsetín; Pracoviště SONS ČR - Zlín</t>
  </si>
  <si>
    <t>Sociální poradna SONS ČR - Kroměříž; Sociální poradna SONS ČR - Vsetín; Sociální poradna SONS ČR - Zlín;
Sociální poradna SONS ČR - Uherské Hradiště</t>
  </si>
  <si>
    <t>Sociální služby Haná, příspěvková organizace</t>
  </si>
  <si>
    <t>17330947</t>
  </si>
  <si>
    <t>Domov se zvláštním režimem Kvasice</t>
  </si>
  <si>
    <t>Domov pro osoby se zdravotním postižením Kvasice</t>
  </si>
  <si>
    <t>realizace opatření 2.1.1.2
5.aktualizace</t>
  </si>
  <si>
    <t>Domov pro osoby se zdravotním postižením Javorník, Chvalčov</t>
  </si>
  <si>
    <t>-1 
-8
-1
-1
-1
-1
-1</t>
  </si>
  <si>
    <t>01.03.2023
01.05.2023
01.10.2023
10.11.2023
11.01.2024
17.05.2024
12.12.2024</t>
  </si>
  <si>
    <t>realizace opatření 2.1.1.1 a 2.1.1.5, 5.akt., 6.akt., 10.akt.,11.akt., 14.akt., 21.akt., 24.akt.</t>
  </si>
  <si>
    <t>Chráněné bydlení Bystřice pod Hostýnem</t>
  </si>
  <si>
    <r>
      <t xml:space="preserve">Chráněné bydlení </t>
    </r>
    <r>
      <rPr>
        <vertAlign val="superscript"/>
        <sz val="10"/>
        <rFont val="Arial"/>
        <family val="2"/>
        <charset val="238"/>
      </rPr>
      <t>6)</t>
    </r>
  </si>
  <si>
    <t>8***</t>
  </si>
  <si>
    <t>realizace opatření 2.1.1.1 a 2.1.1.5
6.aktualizace; 27.akt.8 lůžek financováno z IP od 1.5.2023-30.4.2025</t>
  </si>
  <si>
    <t>Domov pro osoby se zdravotním postižením Zborovice</t>
  </si>
  <si>
    <t>Chráněné bydlení Kroměříž</t>
  </si>
  <si>
    <t>+7</t>
  </si>
  <si>
    <t>8.akt, připojení ID 8977333, 11.akt.</t>
  </si>
  <si>
    <t>Domov pro osoby se zdravotním postižením Barborka</t>
  </si>
  <si>
    <t>navýšení kapacity, 23.akt.</t>
  </si>
  <si>
    <t>Chráněné bydlení Květná</t>
  </si>
  <si>
    <t xml:space="preserve">Chráněné bydlení </t>
  </si>
  <si>
    <t>Sociálně terapeutické dílny Hanáček</t>
  </si>
  <si>
    <t>4,50****</t>
  </si>
  <si>
    <t xml:space="preserve">Denní stacionář </t>
  </si>
  <si>
    <t>Sociální služby pro osoby se zdravotním postižením, příspěvková organizace</t>
  </si>
  <si>
    <t>70850917</t>
  </si>
  <si>
    <t>Denní stacionář Zlín</t>
  </si>
  <si>
    <t>Domov pro osoby se zdravotním postižením Zlín</t>
  </si>
  <si>
    <t>Domov na Dubíčku</t>
  </si>
  <si>
    <t>Týdenní stacionář Fryšták</t>
  </si>
  <si>
    <t>Týdenní stacionáře</t>
  </si>
  <si>
    <t>Chráněné bydlení Fryšták</t>
  </si>
  <si>
    <t>Chráněné bydlení Zlín</t>
  </si>
  <si>
    <t>8*****</t>
  </si>
  <si>
    <t>+8</t>
  </si>
  <si>
    <t xml:space="preserve">realizace opatření 2.3.4, 22.akt. </t>
  </si>
  <si>
    <t>Centrum bydlení pro osoby se zdravotním postižením Uherský Brod</t>
  </si>
  <si>
    <t>Luhačovice, Uherský Brod</t>
  </si>
  <si>
    <t>Domov pro osoby se zdravotním postižením Uherský Brod</t>
  </si>
  <si>
    <t>+19
-1</t>
  </si>
  <si>
    <t>01.01.2024
11.04.2024</t>
  </si>
  <si>
    <t>8.akt; 19.akt.</t>
  </si>
  <si>
    <t>Domov pro osoby se zdravotním postižením Staré Město</t>
  </si>
  <si>
    <t>Centrum bydlení pro osoby se zdravotním postižením Uherské Hradiště</t>
  </si>
  <si>
    <t xml:space="preserve">5.akt - jedná se o sloučení řádků </t>
  </si>
  <si>
    <t>Komunitní služby pro osoby se zdravotním postižením</t>
  </si>
  <si>
    <t>Domov pro osoby se zdravotním postižením Velehrad - Buchlovská</t>
  </si>
  <si>
    <t>-2
-6
-2
-3
-2
-3
-1</t>
  </si>
  <si>
    <t>24.03.2023
21.07.2023
21.11.2023
24.01.2024
14.03.2024
01.06.2024
06.11.2024</t>
  </si>
  <si>
    <t>realizace opatření 2.1.1.2, 5.akt, 8. akt., 12.akt., 14.akt., 17.akt., 21.akt., 23. akt.</t>
  </si>
  <si>
    <r>
      <t>Domovy se zvláštním režimem</t>
    </r>
    <r>
      <rPr>
        <vertAlign val="superscript"/>
        <sz val="9"/>
        <rFont val="Arial"/>
        <family val="2"/>
        <charset val="238"/>
      </rPr>
      <t xml:space="preserve"> 4)</t>
    </r>
  </si>
  <si>
    <t>+5</t>
  </si>
  <si>
    <t>realizace opatření 2.1.1.2
5.aktualizace; změna názvu, 24.akt.</t>
  </si>
  <si>
    <t>Domov pro osoby se zdravotním postižením Kunovice - Cihlářská</t>
  </si>
  <si>
    <t>Domov pro osoby se zdravotním postižením Velehrad - Vincentinum</t>
  </si>
  <si>
    <t>Domov pro osoby se zdravotním postižením Kunovice - Na Bělince</t>
  </si>
  <si>
    <t>Domov pro osoby se zdravotním postižením Kunovice – Na Bělince</t>
  </si>
  <si>
    <t>+3</t>
  </si>
  <si>
    <t>2.1.1.11; 11.akt.</t>
  </si>
  <si>
    <t>Denní stacionář pro osoby s tělesným a mentálním postižením Uherský Brod</t>
  </si>
  <si>
    <t>Centrum bydlení Rožnovsko, Chráněné bydlení Rožnov pod Radhoštěm</t>
  </si>
  <si>
    <t>změna názvu, 9.akt</t>
  </si>
  <si>
    <t>Centrum bydlení Rožnovsko, Chráněné bydlení Vsetín</t>
  </si>
  <si>
    <t>Centrum bydlení Rožnovsko, Chráněné bydlení Krásno</t>
  </si>
  <si>
    <t>změna názvu, 9.akt; změna názvu a území, 26.akt.(k 17.3.2025)</t>
  </si>
  <si>
    <t>Centrum bydlení Vsetínsko, Chráněné bydlení Luh</t>
  </si>
  <si>
    <t>2.3.13; 23. akt.</t>
  </si>
  <si>
    <t>Centrum bydlení Valašskomeziříčsko, Domov pro osoby se zdravotním postižením Zašová</t>
  </si>
  <si>
    <t>Centrum bydlení Valašskomeziříčsko, Chráněné bydlení Zátiší</t>
  </si>
  <si>
    <t>Centrum bydlení Valašskomeziříčsko, Domov pro osoby se zdravotním postižením Valašské Meziříčí</t>
  </si>
  <si>
    <t>Domov se zvláštním režimem Pržno</t>
  </si>
  <si>
    <r>
      <t xml:space="preserve">Domovy se zvláštním režimem </t>
    </r>
    <r>
      <rPr>
        <vertAlign val="superscript"/>
        <sz val="10"/>
        <rFont val="Arial"/>
        <family val="2"/>
        <charset val="238"/>
      </rPr>
      <t>5)</t>
    </r>
  </si>
  <si>
    <t xml:space="preserve">Společnost pro ranou péči, pobočka pro zrak Olomouc </t>
  </si>
  <si>
    <t>75095009</t>
  </si>
  <si>
    <t>Společnost pro ranou péči, pobočka pro zrak Olomouc - pracoviště Zlín</t>
  </si>
  <si>
    <t>Bystřice pod Hostýnem, Holešov, Kroměříž, Otrokovice, Rožnov pod Radhoštěm, Valašské Klobouky, Valašské Meziříčí, Vizovice, Vsetín, Zlín</t>
  </si>
  <si>
    <t>+1,00</t>
  </si>
  <si>
    <t>Středisko rané péče EDUCO Zlín z.s.</t>
  </si>
  <si>
    <t>26986728</t>
  </si>
  <si>
    <t>+1,50</t>
  </si>
  <si>
    <t>Společnost pro ranou péči, pobočka Brno</t>
  </si>
  <si>
    <t>75094924</t>
  </si>
  <si>
    <t>Luhačovice, Uherské Hradiště, Uherský Brod, Valašské Klobouky, Zlín</t>
  </si>
  <si>
    <t>Tyfloservis, o.p.s.</t>
  </si>
  <si>
    <t>26200481**</t>
  </si>
  <si>
    <t>Tyfloservis, o.p.s. - Krajské ambulantní středisko Zlín</t>
  </si>
  <si>
    <t>Uherskohradišťská nemocnice a.s.</t>
  </si>
  <si>
    <t>27660915</t>
  </si>
  <si>
    <t>Vzdělávací a komunitní centrum Integra Vsetín o.p.s.</t>
  </si>
  <si>
    <t>26842149</t>
  </si>
  <si>
    <t>Sociálně terapeutická dílna VKCI</t>
  </si>
  <si>
    <t>Rodiny s dětmi</t>
  </si>
  <si>
    <t>Azylový dům pro ženy a matky s dětmi o.p.s.</t>
  </si>
  <si>
    <t>25909614</t>
  </si>
  <si>
    <t>Terénní asistenční služba Valašské Klobouky</t>
  </si>
  <si>
    <t>Sociálně aktivizační služby pro rodiny s dětmi</t>
  </si>
  <si>
    <t>Terénní asistenční služba Zlín</t>
  </si>
  <si>
    <t>Terénní asistenční služba Bystřice pod Hostýnem</t>
  </si>
  <si>
    <t>Poradna pro rodinu</t>
  </si>
  <si>
    <r>
      <t xml:space="preserve">Odborné sociální poradenství </t>
    </r>
    <r>
      <rPr>
        <vertAlign val="superscript"/>
        <sz val="10"/>
        <rFont val="Arial"/>
        <family val="2"/>
        <charset val="238"/>
      </rPr>
      <t>7)</t>
    </r>
  </si>
  <si>
    <t>17.akt.změna formy (5.3.2024)</t>
  </si>
  <si>
    <r>
      <t xml:space="preserve">Azylové domy </t>
    </r>
    <r>
      <rPr>
        <vertAlign val="superscript"/>
        <sz val="10"/>
        <rFont val="Arial"/>
        <family val="2"/>
        <charset val="238"/>
      </rPr>
      <t>2)</t>
    </r>
  </si>
  <si>
    <t>Terénní asistenční služba Vsetín</t>
  </si>
  <si>
    <t>Vizovice, Vsetín</t>
  </si>
  <si>
    <t>Poradna Centrum ÁČKO</t>
  </si>
  <si>
    <t>Poradenské a krizové centrum, příspěvková organizace</t>
  </si>
  <si>
    <t>00839281</t>
  </si>
  <si>
    <t>změna území; 25.akt</t>
  </si>
  <si>
    <t>Osoby ohrožené sociálním vyloučením</t>
  </si>
  <si>
    <t>Krizová pomoc</t>
  </si>
  <si>
    <t>Poradenské centrum</t>
  </si>
  <si>
    <t>Intervenční centrum Zlínského kraje</t>
  </si>
  <si>
    <t>Intervenční centra</t>
  </si>
  <si>
    <t>RUBIKON</t>
  </si>
  <si>
    <t>Nízkoprahová zařízení pro děti a mládež</t>
  </si>
  <si>
    <t>MOZAIKA</t>
  </si>
  <si>
    <t>DOMINO cz, o. p. s.</t>
  </si>
  <si>
    <t>48472476</t>
  </si>
  <si>
    <t>Nízkoprahový klub pro děti a mládež</t>
  </si>
  <si>
    <t>Nízkoprahový klub Coolna</t>
  </si>
  <si>
    <t>Azylový dům pro ženy a matky s dětmi</t>
  </si>
  <si>
    <t>Terénní služba rodinám s dětmi</t>
  </si>
  <si>
    <t>Centrum sv. Sáry</t>
  </si>
  <si>
    <t>Nízkoprahové zařízení pro děti a mládež TULiP</t>
  </si>
  <si>
    <t>Azylový dům pro matky s dětmi v tísni Uherský Brod</t>
  </si>
  <si>
    <t>Zastávka</t>
  </si>
  <si>
    <t>Azylový dům pro matky s dětmi</t>
  </si>
  <si>
    <t>SASanky; Sociálně aktivizační služby pro rodiny s dětmi SASANKY</t>
  </si>
  <si>
    <t>TRIUMF klub</t>
  </si>
  <si>
    <t>NZDM Zrnko</t>
  </si>
  <si>
    <t>Charitní domov pro matky s dětmi v tísni Zlín</t>
  </si>
  <si>
    <t>Maltézská pomoc, o.p.s.</t>
  </si>
  <si>
    <t>26708451</t>
  </si>
  <si>
    <t>NA CESTĚ, z. s.</t>
  </si>
  <si>
    <t>70640548</t>
  </si>
  <si>
    <t>Centrum Archa</t>
  </si>
  <si>
    <t>Středisko Naděje Vizovice</t>
  </si>
  <si>
    <t>ONŽ - pomoc a poradenství pro ženy a dívky, z.s.</t>
  </si>
  <si>
    <t>00537675</t>
  </si>
  <si>
    <t>Poradna Rožnov; Poradna Rožnov OSP - Hutisko-Solanec</t>
  </si>
  <si>
    <t>Poradna Rožnov - aktivizace; Poradna Rožnov SAS - Hutisko-Solanec</t>
  </si>
  <si>
    <t>PETRKLÍČ, o.p.s.</t>
  </si>
  <si>
    <t>26928060</t>
  </si>
  <si>
    <r>
      <t>Azylové domy</t>
    </r>
    <r>
      <rPr>
        <vertAlign val="superscript"/>
        <sz val="10"/>
        <rFont val="Arial"/>
        <family val="2"/>
        <charset val="238"/>
      </rPr>
      <t xml:space="preserve"> 2)</t>
    </r>
  </si>
  <si>
    <t>-5</t>
  </si>
  <si>
    <t>dočasné snížení kapacity, 23.akt.</t>
  </si>
  <si>
    <t>R-Ego, z.s.</t>
  </si>
  <si>
    <t>70885605</t>
  </si>
  <si>
    <t>-0,50</t>
  </si>
  <si>
    <t>Rodinné centrum Kroměříž, z.s. a Středisko výchovné péče</t>
  </si>
  <si>
    <t>04412672</t>
  </si>
  <si>
    <t>Salesiánský klub mládeže, z. s. Zlín</t>
  </si>
  <si>
    <t>65792068</t>
  </si>
  <si>
    <t>Klub dětí a mládeže - NZDM</t>
  </si>
  <si>
    <t>Nízkoprahové zařízení pro děti a mládež Šrumec</t>
  </si>
  <si>
    <t>Společnost Podané ruce o.p.s.</t>
  </si>
  <si>
    <t>60557621</t>
  </si>
  <si>
    <t>NZDM v Kroměříži</t>
  </si>
  <si>
    <t>Unie Kompas, z.s.</t>
  </si>
  <si>
    <t>67028144</t>
  </si>
  <si>
    <t>ŠLIKR - nízkoprahový klub pro mládež</t>
  </si>
  <si>
    <t>Klíč - terénní práce s dětmi a mládeží</t>
  </si>
  <si>
    <r>
      <t xml:space="preserve">Terénní programy </t>
    </r>
    <r>
      <rPr>
        <vertAlign val="superscript"/>
        <sz val="10"/>
        <rFont val="Arial"/>
        <family val="2"/>
        <charset val="238"/>
      </rPr>
      <t>9)</t>
    </r>
  </si>
  <si>
    <t>T klub - nízkoprahové zařízení pro děti a mládež</t>
  </si>
  <si>
    <t>Logos - poradna pro děti, dospívající a jejich rodiče</t>
  </si>
  <si>
    <t>Vzdělávací, sociální a kulturní středisko při Nadaci Jana Pivečky, o.p.s.</t>
  </si>
  <si>
    <t>28269501</t>
  </si>
  <si>
    <t>Poradenské centrum ZEBRA</t>
  </si>
  <si>
    <t>Nízkoprahové zařízení KamPak?</t>
  </si>
  <si>
    <t>Za sklem o.s.</t>
  </si>
  <si>
    <t>22901531**</t>
  </si>
  <si>
    <t>Za sklem o.s. - Zlín</t>
  </si>
  <si>
    <t>AGARTA z. s.</t>
  </si>
  <si>
    <t>27002438</t>
  </si>
  <si>
    <t>Kontaktní centrum Klíč; Kontaktní centrum AGARTA</t>
  </si>
  <si>
    <t>Kontaktní centra</t>
  </si>
  <si>
    <t xml:space="preserve">Valašské Meziříčí, Vsetín </t>
  </si>
  <si>
    <t>Terénní program</t>
  </si>
  <si>
    <r>
      <t xml:space="preserve">Terénní programy </t>
    </r>
    <r>
      <rPr>
        <vertAlign val="superscript"/>
        <sz val="10"/>
        <rFont val="Arial"/>
        <family val="2"/>
        <charset val="238"/>
      </rPr>
      <t>10)</t>
    </r>
  </si>
  <si>
    <t>Rožnov pod Radhoštěm, Valašské Klobouky, Valašské Meziříčí, Vsetín</t>
  </si>
  <si>
    <t>ARGO, Společnost dobré vůle Zlín, z.s.</t>
  </si>
  <si>
    <t>00568813</t>
  </si>
  <si>
    <t>Astras, o.p.s.</t>
  </si>
  <si>
    <t>29267609</t>
  </si>
  <si>
    <t>Nízkoprahové denní centrum ADAM</t>
  </si>
  <si>
    <t>Nízkoprahová denní centra</t>
  </si>
  <si>
    <t>Azylový dům</t>
  </si>
  <si>
    <r>
      <t xml:space="preserve">Azylové domy </t>
    </r>
    <r>
      <rPr>
        <vertAlign val="superscript"/>
        <sz val="10"/>
        <rFont val="Arial"/>
        <family val="2"/>
        <charset val="238"/>
      </rPr>
      <t>1)</t>
    </r>
  </si>
  <si>
    <t>Denní centrum Rožnov; Denní centrum Elim</t>
  </si>
  <si>
    <t>Terénní práce Elim</t>
  </si>
  <si>
    <t>Noclehárna Rožnov; Noclehárna Elim</t>
  </si>
  <si>
    <t>Noclehárny</t>
  </si>
  <si>
    <t>Azylový dům Elim</t>
  </si>
  <si>
    <t>Terénní program Plus</t>
  </si>
  <si>
    <t>Kontaktní a poradenské centrum Plus</t>
  </si>
  <si>
    <t>LÁVKA - sociální rehabilitace</t>
  </si>
  <si>
    <t>Sociální poradna</t>
  </si>
  <si>
    <t>Samaritán - služby pro lidi bez domova</t>
  </si>
  <si>
    <t>Otrokovice, Zlín, Kroměříž</t>
  </si>
  <si>
    <t>Dluhové poradenství Samaritán</t>
  </si>
  <si>
    <t>Holešov, Otrokovice, Zlín</t>
  </si>
  <si>
    <t>Nízkoprahové denní centrum Cusanus</t>
  </si>
  <si>
    <t>Azylový dům svatého Vincence</t>
  </si>
  <si>
    <t>Občanská poradna Uherské Hradiště</t>
  </si>
  <si>
    <t>Azylové bydlení Cusanus</t>
  </si>
  <si>
    <t>Noclehárna Uherský Brod</t>
  </si>
  <si>
    <t>Odborné sociální poradenství Uherský Brod</t>
  </si>
  <si>
    <t>Nízkoprahové denní centrum sv. Vincence Uherský Brod</t>
  </si>
  <si>
    <t>Sociální rehabilitace Atta</t>
  </si>
  <si>
    <t>Denní centrum</t>
  </si>
  <si>
    <t>Terénní služba Domino</t>
  </si>
  <si>
    <t>Noclehárna</t>
  </si>
  <si>
    <t>Občanská poradna Charity Zlín</t>
  </si>
  <si>
    <t>Linka SOS Zlín, příspěvková organizace</t>
  </si>
  <si>
    <t>71294449</t>
  </si>
  <si>
    <t>Telefonická krizová pomoc</t>
  </si>
  <si>
    <t>Město Vsetín</t>
  </si>
  <si>
    <t>00304450</t>
  </si>
  <si>
    <t>Terénní sociální práce</t>
  </si>
  <si>
    <t>MOSTY služby následné péče</t>
  </si>
  <si>
    <t>Služby následné péče</t>
  </si>
  <si>
    <t>Azylové zařízení a nízkoprahové denní centrum pro osoby bez přístřeší - Noclehárna</t>
  </si>
  <si>
    <t>Azylové zařízení a nízkoprahové denní centrum pro osoby bez přístřeší - Azylový dům</t>
  </si>
  <si>
    <t>Azylové zařízení a nízkoprahové denní centrum pro osoby bez přístřeší - Nízkoprahové denní centrum</t>
  </si>
  <si>
    <t>pobočný spolek Občanská poradna Pod křídly</t>
  </si>
  <si>
    <t>03225828</t>
  </si>
  <si>
    <t>Občanská poradna Pod křídly</t>
  </si>
  <si>
    <t>Centrum komplexní péče ve Zlínském kraji</t>
  </si>
  <si>
    <t>Uherský Brod, Uherské Hradiště, Zlín</t>
  </si>
  <si>
    <t>změna územní působnosti, 23.akt.</t>
  </si>
  <si>
    <t>Kontaktní centrum ve Zlíně</t>
  </si>
  <si>
    <t>Terapeutické centrum ve Zlínském kraji</t>
  </si>
  <si>
    <t>Terénní programy ve Zlíně</t>
  </si>
  <si>
    <t>Kontaktní centrum v Uherském Hradišti</t>
  </si>
  <si>
    <t>Doléčovací centrum ve Zlínském kraji</t>
  </si>
  <si>
    <t>spolek Pod křídly</t>
  </si>
  <si>
    <t>70640327</t>
  </si>
  <si>
    <t>Dům Pod křídly - dům na půl cesty</t>
  </si>
  <si>
    <t>Domy na půl cesty</t>
  </si>
  <si>
    <t>Občanská poradna Vsetín; Kontaktní pracoviště Občanské poradny Vsetín</t>
  </si>
  <si>
    <t>Bystřice pod Hostýnem, Valašské Klobouky, Vsetín</t>
  </si>
  <si>
    <t>změna formy, 24.akt.</t>
  </si>
  <si>
    <t>* Kapacita uvedená ve sloupci „KAPACITA (POČET JEDNOTEK SOCIÁLNÍ SLUŽBY)“ reaguje na realizované nebo plánované změny ve sloupci „změna: ROZVOJ/ÚTLUM“ podle termínu ve sloupci „TERMÍN REALIZACE ROZVOJE/ÚTLUMU KAPACITY“ a slouží především k výpočtu dotace ze státního rozpočtu – kapitoly 313 MPSV.</t>
  </si>
  <si>
    <t>** Sociální služba s nadregionální a celostání působností - pověřována Ministerstvem práce a sociálních věcí (** ve sloupci: IČO).</t>
  </si>
  <si>
    <t>*** ve sloupci: KAPACITA (POČET JEDNOTEK SOCIÁLNÍ SLUŽBY) podpora kapacity financovaná z Individuálního projektu Zlínského kraje „Transformace ve Zlínském kraji - zvyšování kvality služeb“ do 30.4.2025</t>
  </si>
  <si>
    <t>**** ve sloupci: KAPACITA (POČET JEDNOTEK SOCIÁLNÍ SLUŽBY) podpora kapacity financovaná z Individuálního projektu Zlínského kraje „Podpora a rozvoj vybraných druhů sociálních služeb ve Zlínském kraji III“ do 31.12.2026</t>
  </si>
  <si>
    <t>***** ve sloupci: KAPACITA (POČET JEDNOTEK SOCIÁLNÍ SLUŽBY) podpora kapacity financovaná z Individuálního projektu Zlínského kraje „Transformace ve Zlínském kraji - zvyšování kvality služeb“ do 30.9.2025</t>
  </si>
  <si>
    <t xml:space="preserve">******  Sociální služba související s vyšší náročností péče, s celokrajským charakterem a působností pro cílovou skupinu osob se specifickými potřebami. </t>
  </si>
  <si>
    <t>******* Odlehčovací sociální služby, pobytová forma poskytování, kapacita 3–5 lůžek včetně, v rámci jednoho ID sociální služby zařazené v Základní síti a současně v Dočasné síti nebo pouze v Dočasné síti</t>
  </si>
  <si>
    <t>Poznámka:</t>
  </si>
  <si>
    <t>1. Sociální služby, které jsou poskytovány více cílovým skupinám/více formami, jsou zařazeny vždy podle převažující cílové skupiny/formy ve vazbě na platnou registraci poskytovatele sociální služby.</t>
  </si>
  <si>
    <t>Pokud sociální služba nemá zaregistrováno více cílových skupin/forem, pak v případě záměru rozšíření je toto možné pouze přes rozvojové záměry.</t>
  </si>
  <si>
    <t xml:space="preserve">2. Druh sociální služby dle zákona o sociálních službách může být dále definován skupinou sociální služby. Skupina sociální služby může být dále určena cílovou skupinou. </t>
  </si>
  <si>
    <t>U těch druhů sociálních služeb, u nichž v rámci skupiny sociální služby není určena cílová skupina, je stanoven jednotný obvyklý náklad na jednotku pro daný druh sociální služby bez ohledu na cílovou skupinu.</t>
  </si>
  <si>
    <r>
      <rPr>
        <vertAlign val="superscript"/>
        <sz val="10"/>
        <rFont val="Arial"/>
        <family val="2"/>
        <charset val="238"/>
      </rPr>
      <t>1)</t>
    </r>
    <r>
      <rPr>
        <sz val="10"/>
        <rFont val="Arial"/>
        <family val="2"/>
        <charset val="238"/>
      </rPr>
      <t xml:space="preserve"> Cílová skupina v rámci skupiny sociální služby: Muži a ženy bez přístřeší</t>
    </r>
  </si>
  <si>
    <r>
      <rPr>
        <vertAlign val="superscript"/>
        <sz val="10"/>
        <rFont val="Arial"/>
        <family val="2"/>
        <charset val="238"/>
      </rPr>
      <t>2)</t>
    </r>
    <r>
      <rPr>
        <sz val="10"/>
        <rFont val="Arial"/>
        <family val="2"/>
        <charset val="238"/>
      </rPr>
      <t xml:space="preserve"> Cílová skupina v rámci skupiny sociální služby: Rodiny s dětmi</t>
    </r>
  </si>
  <si>
    <r>
      <rPr>
        <vertAlign val="superscript"/>
        <sz val="10"/>
        <rFont val="Arial"/>
        <family val="2"/>
        <charset val="238"/>
      </rPr>
      <t>3)</t>
    </r>
    <r>
      <rPr>
        <sz val="10"/>
        <rFont val="Arial"/>
        <family val="2"/>
        <charset val="238"/>
      </rPr>
      <t xml:space="preserve"> Cílová skupina v rámci skupiny sociální služby: Osoby s Alzheimerovou chorobou a jinými typy demencí</t>
    </r>
  </si>
  <si>
    <r>
      <rPr>
        <vertAlign val="superscript"/>
        <sz val="10"/>
        <rFont val="Arial"/>
        <family val="2"/>
        <charset val="238"/>
      </rPr>
      <t>4)</t>
    </r>
    <r>
      <rPr>
        <sz val="10"/>
        <rFont val="Arial"/>
        <family val="2"/>
        <charset val="238"/>
      </rPr>
      <t xml:space="preserve"> Cílová skupina v rámci skupiny sociální služby: Osoby s duševním onemocněním</t>
    </r>
  </si>
  <si>
    <r>
      <rPr>
        <vertAlign val="superscript"/>
        <sz val="10"/>
        <rFont val="Arial"/>
        <family val="2"/>
        <charset val="238"/>
      </rPr>
      <t>5)</t>
    </r>
    <r>
      <rPr>
        <sz val="10"/>
        <rFont val="Arial"/>
        <family val="2"/>
        <charset val="238"/>
      </rPr>
      <t xml:space="preserve"> Cílová skupina v rámci skupiny sociální služby: Osoby s chronickým duševním onemocněním vyvolaným účinkem alkoholu</t>
    </r>
  </si>
  <si>
    <r>
      <rPr>
        <vertAlign val="superscript"/>
        <sz val="10"/>
        <rFont val="Arial"/>
        <family val="2"/>
        <charset val="238"/>
      </rPr>
      <t>6)</t>
    </r>
    <r>
      <rPr>
        <sz val="10"/>
        <rFont val="Arial"/>
        <family val="2"/>
        <charset val="238"/>
      </rPr>
      <t xml:space="preserve"> Cílová skupina v rámci skupiny sociální služby: Osoby, které do tohoto druhu sociální služby přešly z velkokapacitních zařízení sociální péče v rámci transformace</t>
    </r>
  </si>
  <si>
    <r>
      <rPr>
        <vertAlign val="superscript"/>
        <sz val="10"/>
        <rFont val="Arial"/>
        <family val="2"/>
        <charset val="238"/>
      </rPr>
      <t>7)</t>
    </r>
    <r>
      <rPr>
        <sz val="10"/>
        <rFont val="Arial"/>
        <family val="2"/>
        <charset val="238"/>
      </rPr>
      <t xml:space="preserve"> Cílová skupina v rámci skupiny sociální služby: Osoby ohrožené sociálním vyloučením, Rodiny s dětmi</t>
    </r>
  </si>
  <si>
    <r>
      <rPr>
        <vertAlign val="superscript"/>
        <sz val="10"/>
        <rFont val="Arial"/>
        <family val="2"/>
        <charset val="238"/>
      </rPr>
      <t>8)</t>
    </r>
    <r>
      <rPr>
        <sz val="10"/>
        <rFont val="Arial"/>
        <family val="2"/>
        <charset val="238"/>
      </rPr>
      <t xml:space="preserve"> Cílová skupina v rámci skupiny sociální služby: Osoby se zdravotním postižením, Senioři</t>
    </r>
  </si>
  <si>
    <r>
      <rPr>
        <vertAlign val="superscript"/>
        <sz val="10"/>
        <rFont val="Arial"/>
        <family val="2"/>
        <charset val="238"/>
      </rPr>
      <t>9)</t>
    </r>
    <r>
      <rPr>
        <sz val="10"/>
        <rFont val="Arial"/>
        <family val="2"/>
        <charset val="238"/>
      </rPr>
      <t xml:space="preserve"> Cílová skupina v rámci skupiny sociální služby: Osoby ohrožené sociálním vyloučením, Rodiny s dětmi</t>
    </r>
  </si>
  <si>
    <r>
      <rPr>
        <vertAlign val="superscript"/>
        <sz val="10"/>
        <rFont val="Arial"/>
        <family val="2"/>
        <charset val="238"/>
      </rPr>
      <t>10)</t>
    </r>
    <r>
      <rPr>
        <sz val="10"/>
        <rFont val="Arial"/>
        <family val="2"/>
        <charset val="238"/>
      </rPr>
      <t xml:space="preserve"> Cílová skupina v rámci skupiny sociální služby: Osoby závislé na návykových látkách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</si>
</sst>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11" x14ac:knownFonts="1">
    <font>
      <sz val="11"/>
      <color theme="1"/>
      <name val="Aptos Narrow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10"/>
      <name val="Arial"/>
      <family val="2"/>
      <charset val="238"/>
    </font>
    <font>
      <vertAlign val="superscript"/>
      <sz val="9"/>
      <name val="Arial"/>
      <family val="2"/>
      <charset val="238"/>
    </font>
    <font>
      <sz val="11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>
      <alignment vertical="top"/>
    </xf>
  </cellStyleXfs>
  <cellXfs count="84">
    <xf numFmtId="0" fontId="0" fillId="0" borderId="0" xfId="0"/>
    <xf numFmtId="0" fontId="2" fillId="0" borderId="0" xfId="1" applyFont="1" applyAlignment="1">
      <alignment horizontal="left" wrapText="1"/>
    </xf>
    <xf numFmtId="0" fontId="2" fillId="0" borderId="0" xfId="1" applyFont="1" applyAlignment="1">
      <alignment horizontal="center" wrapText="1"/>
    </xf>
    <xf numFmtId="0" fontId="1" fillId="0" borderId="0" xfId="1" applyFont="1" applyAlignment="1"/>
    <xf numFmtId="0" fontId="2" fillId="0" borderId="0" xfId="1" applyFont="1" applyAlignment="1">
      <alignment wrapText="1"/>
    </xf>
    <xf numFmtId="0" fontId="2" fillId="0" borderId="0" xfId="1" applyFont="1" applyAlignment="1">
      <alignment horizontal="center" wrapText="1"/>
    </xf>
    <xf numFmtId="0" fontId="1" fillId="0" borderId="0" xfId="1" applyFont="1" applyAlignment="1">
      <alignment wrapText="1"/>
    </xf>
    <xf numFmtId="0" fontId="3" fillId="0" borderId="0" xfId="1" applyFont="1" applyAlignment="1">
      <alignment horizontal="left" wrapText="1"/>
    </xf>
    <xf numFmtId="0" fontId="3" fillId="0" borderId="0" xfId="1" applyFont="1" applyAlignment="1">
      <alignment horizontal="center" wrapText="1"/>
    </xf>
    <xf numFmtId="0" fontId="4" fillId="2" borderId="1" xfId="1" applyFont="1" applyFill="1" applyBorder="1" applyAlignment="1">
      <alignment wrapText="1"/>
    </xf>
    <xf numFmtId="0" fontId="4" fillId="2" borderId="1" xfId="1" applyFont="1" applyFill="1" applyBorder="1" applyAlignment="1">
      <alignment horizontal="center" wrapText="1"/>
    </xf>
    <xf numFmtId="0" fontId="1" fillId="2" borderId="1" xfId="1" applyFont="1" applyFill="1" applyBorder="1" applyAlignment="1">
      <alignment horizontal="center" wrapText="1"/>
    </xf>
    <xf numFmtId="0" fontId="1" fillId="0" borderId="1" xfId="1" applyFont="1" applyFill="1" applyBorder="1" applyAlignment="1">
      <alignment wrapText="1"/>
    </xf>
    <xf numFmtId="49" fontId="1" fillId="0" borderId="1" xfId="1" applyNumberFormat="1" applyFont="1" applyFill="1" applyBorder="1" applyAlignment="1">
      <alignment wrapText="1"/>
    </xf>
    <xf numFmtId="1" fontId="1" fillId="0" borderId="1" xfId="1" applyNumberFormat="1" applyFont="1" applyFill="1" applyBorder="1" applyAlignment="1">
      <alignment horizontal="center" wrapText="1"/>
    </xf>
    <xf numFmtId="2" fontId="1" fillId="0" borderId="1" xfId="1" applyNumberFormat="1" applyFont="1" applyFill="1" applyBorder="1" applyAlignment="1">
      <alignment wrapText="1"/>
    </xf>
    <xf numFmtId="14" fontId="1" fillId="0" borderId="1" xfId="1" applyNumberFormat="1" applyFont="1" applyFill="1" applyBorder="1" applyAlignment="1">
      <alignment wrapText="1"/>
    </xf>
    <xf numFmtId="1" fontId="1" fillId="0" borderId="1" xfId="1" applyNumberFormat="1" applyFont="1" applyFill="1" applyBorder="1" applyAlignment="1">
      <alignment wrapText="1"/>
    </xf>
    <xf numFmtId="14" fontId="1" fillId="0" borderId="1" xfId="1" applyNumberFormat="1" applyFont="1" applyFill="1" applyBorder="1" applyAlignment="1">
      <alignment horizontal="center" wrapText="1"/>
    </xf>
    <xf numFmtId="0" fontId="6" fillId="0" borderId="1" xfId="1" applyFont="1" applyFill="1" applyBorder="1" applyAlignment="1">
      <alignment wrapText="1"/>
    </xf>
    <xf numFmtId="2" fontId="1" fillId="0" borderId="1" xfId="1" quotePrefix="1" applyNumberFormat="1" applyFont="1" applyFill="1" applyBorder="1" applyAlignment="1">
      <alignment horizontal="right" wrapText="1"/>
    </xf>
    <xf numFmtId="49" fontId="6" fillId="0" borderId="1" xfId="1" applyNumberFormat="1" applyFont="1" applyFill="1" applyBorder="1" applyAlignment="1">
      <alignment wrapText="1"/>
    </xf>
    <xf numFmtId="0" fontId="1" fillId="0" borderId="0" xfId="1" applyFont="1" applyFill="1" applyAlignment="1"/>
    <xf numFmtId="49" fontId="1" fillId="0" borderId="1" xfId="0" applyNumberFormat="1" applyFont="1" applyBorder="1" applyAlignment="1">
      <alignment wrapText="1"/>
    </xf>
    <xf numFmtId="49" fontId="1" fillId="0" borderId="1" xfId="0" applyNumberFormat="1" applyFont="1" applyBorder="1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2" fontId="1" fillId="0" borderId="1" xfId="0" applyNumberFormat="1" applyFont="1" applyBorder="1"/>
    <xf numFmtId="1" fontId="1" fillId="0" borderId="1" xfId="1" applyNumberFormat="1" applyFont="1" applyFill="1" applyBorder="1" applyAlignment="1">
      <alignment horizontal="right" wrapText="1"/>
    </xf>
    <xf numFmtId="49" fontId="1" fillId="0" borderId="1" xfId="1" quotePrefix="1" applyNumberFormat="1" applyFont="1" applyFill="1" applyBorder="1" applyAlignment="1">
      <alignment horizontal="right" wrapText="1"/>
    </xf>
    <xf numFmtId="1" fontId="6" fillId="0" borderId="1" xfId="1" applyNumberFormat="1" applyFont="1" applyFill="1" applyBorder="1" applyAlignment="1">
      <alignment horizontal="right" wrapText="1"/>
    </xf>
    <xf numFmtId="2" fontId="6" fillId="0" borderId="1" xfId="1" quotePrefix="1" applyNumberFormat="1" applyFont="1" applyFill="1" applyBorder="1" applyAlignment="1">
      <alignment horizontal="right" wrapText="1"/>
    </xf>
    <xf numFmtId="0" fontId="6" fillId="0" borderId="1" xfId="1" quotePrefix="1" applyFont="1" applyFill="1" applyBorder="1" applyAlignment="1">
      <alignment horizontal="center" wrapText="1"/>
    </xf>
    <xf numFmtId="2" fontId="1" fillId="0" borderId="1" xfId="1" applyNumberFormat="1" applyFont="1" applyFill="1" applyBorder="1" applyAlignment="1">
      <alignment horizontal="right" wrapText="1"/>
    </xf>
    <xf numFmtId="164" fontId="1" fillId="0" borderId="1" xfId="1" applyNumberFormat="1" applyFont="1" applyFill="1" applyBorder="1" applyAlignment="1">
      <alignment wrapText="1"/>
    </xf>
    <xf numFmtId="14" fontId="7" fillId="0" borderId="1" xfId="1" applyNumberFormat="1" applyFont="1" applyFill="1" applyBorder="1" applyAlignment="1">
      <alignment horizontal="center" wrapText="1"/>
    </xf>
    <xf numFmtId="2" fontId="8" fillId="0" borderId="1" xfId="1" applyNumberFormat="1" applyFont="1" applyFill="1" applyBorder="1" applyAlignment="1">
      <alignment wrapText="1"/>
    </xf>
    <xf numFmtId="14" fontId="8" fillId="0" borderId="1" xfId="1" applyNumberFormat="1" applyFont="1" applyFill="1" applyBorder="1" applyAlignment="1">
      <alignment horizontal="center" wrapText="1"/>
    </xf>
    <xf numFmtId="49" fontId="8" fillId="0" borderId="1" xfId="1" applyNumberFormat="1" applyFont="1" applyFill="1" applyBorder="1" applyAlignment="1">
      <alignment wrapText="1"/>
    </xf>
    <xf numFmtId="1" fontId="1" fillId="0" borderId="1" xfId="0" applyNumberFormat="1" applyFont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left" wrapText="1"/>
    </xf>
    <xf numFmtId="49" fontId="1" fillId="0" borderId="1" xfId="1" applyNumberFormat="1" applyFont="1" applyFill="1" applyBorder="1" applyAlignment="1">
      <alignment horizontal="left" wrapText="1"/>
    </xf>
    <xf numFmtId="0" fontId="8" fillId="0" borderId="1" xfId="1" applyFont="1" applyFill="1" applyBorder="1" applyAlignment="1">
      <alignment wrapText="1"/>
    </xf>
    <xf numFmtId="49" fontId="8" fillId="0" borderId="1" xfId="1" applyNumberFormat="1" applyFont="1" applyFill="1" applyBorder="1" applyAlignment="1">
      <alignment horizontal="center" wrapText="1"/>
    </xf>
    <xf numFmtId="1" fontId="8" fillId="0" borderId="1" xfId="1" applyNumberFormat="1" applyFont="1" applyFill="1" applyBorder="1" applyAlignment="1">
      <alignment wrapText="1"/>
    </xf>
    <xf numFmtId="49" fontId="1" fillId="0" borderId="1" xfId="1" applyNumberFormat="1" applyFont="1" applyFill="1" applyBorder="1" applyAlignment="1">
      <alignment horizontal="right" wrapText="1"/>
    </xf>
    <xf numFmtId="0" fontId="1" fillId="0" borderId="1" xfId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center" wrapText="1"/>
    </xf>
    <xf numFmtId="0" fontId="1" fillId="0" borderId="1" xfId="1" applyNumberFormat="1" applyFont="1" applyFill="1" applyBorder="1" applyAlignment="1">
      <alignment horizontal="center" wrapText="1"/>
    </xf>
    <xf numFmtId="0" fontId="1" fillId="3" borderId="0" xfId="1" applyFont="1" applyFill="1" applyAlignment="1"/>
    <xf numFmtId="14" fontId="8" fillId="0" borderId="1" xfId="1" applyNumberFormat="1" applyFont="1" applyFill="1" applyBorder="1" applyAlignment="1">
      <alignment wrapText="1"/>
    </xf>
    <xf numFmtId="1" fontId="6" fillId="0" borderId="1" xfId="1" applyNumberFormat="1" applyFont="1" applyFill="1" applyBorder="1" applyAlignment="1">
      <alignment horizontal="center" wrapText="1"/>
    </xf>
    <xf numFmtId="2" fontId="6" fillId="0" borderId="1" xfId="1" applyNumberFormat="1" applyFont="1" applyFill="1" applyBorder="1" applyAlignment="1">
      <alignment horizontal="right" wrapText="1"/>
    </xf>
    <xf numFmtId="14" fontId="6" fillId="0" borderId="1" xfId="1" applyNumberFormat="1" applyFont="1" applyFill="1" applyBorder="1" applyAlignment="1">
      <alignment horizontal="center" wrapText="1"/>
    </xf>
    <xf numFmtId="0" fontId="6" fillId="0" borderId="0" xfId="1" applyFont="1" applyFill="1" applyAlignment="1"/>
    <xf numFmtId="1" fontId="1" fillId="0" borderId="1" xfId="1" quotePrefix="1" applyNumberFormat="1" applyFont="1" applyFill="1" applyBorder="1" applyAlignment="1">
      <alignment horizontal="right" wrapText="1"/>
    </xf>
    <xf numFmtId="2" fontId="1" fillId="0" borderId="1" xfId="0" applyNumberFormat="1" applyFont="1" applyBorder="1" applyAlignment="1">
      <alignment horizontal="right"/>
    </xf>
    <xf numFmtId="2" fontId="8" fillId="0" borderId="1" xfId="1" applyNumberFormat="1" applyFont="1" applyFill="1" applyBorder="1" applyAlignment="1">
      <alignment horizontal="right" wrapText="1"/>
    </xf>
    <xf numFmtId="0" fontId="1" fillId="0" borderId="1" xfId="1" applyNumberFormat="1" applyFont="1" applyFill="1" applyBorder="1" applyAlignment="1" applyProtection="1">
      <alignment wrapText="1"/>
    </xf>
    <xf numFmtId="1" fontId="1" fillId="0" borderId="1" xfId="1" applyNumberFormat="1" applyFont="1" applyFill="1" applyBorder="1" applyAlignment="1" applyProtection="1">
      <alignment horizontal="center" wrapText="1"/>
    </xf>
    <xf numFmtId="1" fontId="6" fillId="0" borderId="1" xfId="1" applyNumberFormat="1" applyFont="1" applyFill="1" applyBorder="1" applyAlignment="1" applyProtection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0" fontId="1" fillId="0" borderId="1" xfId="1" applyFont="1" applyFill="1" applyBorder="1" applyAlignment="1">
      <alignment horizontal="right" wrapText="1"/>
    </xf>
    <xf numFmtId="0" fontId="1" fillId="0" borderId="0" xfId="1" applyFont="1" applyAlignment="1">
      <alignment vertical="center"/>
    </xf>
    <xf numFmtId="2" fontId="1" fillId="0" borderId="1" xfId="1" quotePrefix="1" applyNumberFormat="1" applyFont="1" applyFill="1" applyBorder="1" applyAlignment="1">
      <alignment wrapText="1"/>
    </xf>
    <xf numFmtId="49" fontId="7" fillId="0" borderId="1" xfId="1" applyNumberFormat="1" applyFont="1" applyFill="1" applyBorder="1" applyAlignment="1">
      <alignment wrapText="1"/>
    </xf>
    <xf numFmtId="2" fontId="8" fillId="0" borderId="1" xfId="1" quotePrefix="1" applyNumberFormat="1" applyFont="1" applyFill="1" applyBorder="1" applyAlignment="1">
      <alignment horizontal="right" wrapText="1"/>
    </xf>
    <xf numFmtId="1" fontId="8" fillId="0" borderId="1" xfId="1" quotePrefix="1" applyNumberFormat="1" applyFont="1" applyFill="1" applyBorder="1" applyAlignment="1">
      <alignment horizontal="right" wrapText="1"/>
    </xf>
    <xf numFmtId="0" fontId="1" fillId="0" borderId="0" xfId="1" applyFont="1" applyFill="1" applyBorder="1" applyAlignment="1">
      <alignment wrapText="1"/>
    </xf>
    <xf numFmtId="49" fontId="1" fillId="0" borderId="0" xfId="1" applyNumberFormat="1" applyFont="1" applyFill="1" applyBorder="1" applyAlignment="1">
      <alignment wrapText="1"/>
    </xf>
    <xf numFmtId="1" fontId="1" fillId="0" borderId="0" xfId="1" applyNumberFormat="1" applyFont="1" applyFill="1" applyBorder="1" applyAlignment="1">
      <alignment horizontal="center" wrapText="1"/>
    </xf>
    <xf numFmtId="2" fontId="1" fillId="0" borderId="0" xfId="1" applyNumberFormat="1" applyFont="1" applyFill="1" applyBorder="1" applyAlignment="1">
      <alignment horizontal="right" wrapText="1"/>
    </xf>
    <xf numFmtId="2" fontId="8" fillId="0" borderId="0" xfId="1" applyNumberFormat="1" applyFont="1" applyFill="1" applyBorder="1" applyAlignment="1">
      <alignment wrapText="1"/>
    </xf>
    <xf numFmtId="0" fontId="8" fillId="0" borderId="0" xfId="1" applyFont="1" applyFill="1" applyBorder="1" applyAlignment="1">
      <alignment wrapText="1"/>
    </xf>
    <xf numFmtId="49" fontId="8" fillId="0" borderId="0" xfId="1" applyNumberFormat="1" applyFont="1" applyFill="1" applyBorder="1" applyAlignment="1">
      <alignment wrapText="1"/>
    </xf>
    <xf numFmtId="0" fontId="1" fillId="0" borderId="0" xfId="0" applyFont="1" applyAlignment="1">
      <alignment vertical="center"/>
    </xf>
    <xf numFmtId="0" fontId="1" fillId="0" borderId="0" xfId="1" applyFont="1" applyAlignment="1">
      <alignment horizontal="center" wrapText="1"/>
    </xf>
    <xf numFmtId="0" fontId="10" fillId="0" borderId="0" xfId="0" applyFont="1" applyAlignment="1">
      <alignment vertical="center"/>
    </xf>
    <xf numFmtId="0" fontId="1" fillId="0" borderId="0" xfId="1" applyFont="1" applyAlignment="1">
      <alignment horizontal="left" wrapText="1"/>
    </xf>
    <xf numFmtId="0" fontId="1" fillId="0" borderId="0" xfId="1" applyFont="1" applyFill="1" applyAlignment="1">
      <alignment horizontal="left" wrapText="1"/>
    </xf>
    <xf numFmtId="0" fontId="1" fillId="0" borderId="0" xfId="1" applyFont="1" applyFill="1" applyAlignment="1">
      <alignment horizontal="left" wrapText="1"/>
    </xf>
    <xf numFmtId="0" fontId="1" fillId="0" borderId="0" xfId="1" applyFont="1" applyFill="1" applyAlignment="1">
      <alignment horizontal="left"/>
    </xf>
    <xf numFmtId="0" fontId="1" fillId="0" borderId="0" xfId="1" applyFont="1" applyAlignment="1">
      <alignment horizontal="left"/>
    </xf>
  </cellXfs>
  <cellStyles count="2">
    <cellStyle name="Normální" xfId="0" builtinId="0"/>
    <cellStyle name="Normální 2" xfId="1" xr:uid="{BBB007D7-F8BC-441E-B055-8569071FF9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74746-443C-449C-99C4-19404173C679}">
  <sheetPr>
    <tabColor rgb="FFFF0000"/>
    <pageSetUpPr fitToPage="1"/>
  </sheetPr>
  <dimension ref="A1:M377"/>
  <sheetViews>
    <sheetView showGridLines="0" tabSelected="1" zoomScale="80" zoomScaleNormal="80" workbookViewId="0">
      <pane ySplit="6" topLeftCell="A30" activePane="bottomLeft" state="frozen"/>
      <selection activeCell="I359" sqref="I359"/>
      <selection pane="bottomLeft" activeCell="B50" sqref="B50"/>
    </sheetView>
  </sheetViews>
  <sheetFormatPr defaultColWidth="36.140625" defaultRowHeight="12.75" x14ac:dyDescent="0.2"/>
  <cols>
    <col min="1" max="1" width="22" style="6" customWidth="1"/>
    <col min="2" max="2" width="36.140625" style="6"/>
    <col min="3" max="3" width="19.42578125" style="6" customWidth="1"/>
    <col min="4" max="4" width="36.140625" style="6"/>
    <col min="5" max="5" width="16" style="6" customWidth="1"/>
    <col min="6" max="6" width="36.140625" style="6"/>
    <col min="7" max="7" width="21.85546875" style="6" customWidth="1"/>
    <col min="8" max="8" width="34.85546875" style="6" customWidth="1"/>
    <col min="9" max="9" width="27.85546875" style="6" customWidth="1"/>
    <col min="10" max="10" width="18.7109375" style="6" customWidth="1"/>
    <col min="11" max="11" width="17.140625" style="6" customWidth="1"/>
    <col min="12" max="12" width="18.42578125" style="77" customWidth="1"/>
    <col min="13" max="13" width="20.5703125" style="6" customWidth="1"/>
    <col min="14" max="16384" width="36.140625" style="3"/>
  </cols>
  <sheetData>
    <row r="1" spans="1:13" ht="15.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1"/>
    </row>
    <row r="2" spans="1:13" ht="15.7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5"/>
    </row>
    <row r="3" spans="1:13" ht="15.75" customHeight="1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</row>
    <row r="4" spans="1:13" ht="15.75" customHeight="1" x14ac:dyDescent="0.25">
      <c r="A4" s="7" t="s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8"/>
    </row>
    <row r="6" spans="1:13" ht="89.45" customHeight="1" x14ac:dyDescent="0.2">
      <c r="A6" s="9" t="s">
        <v>3</v>
      </c>
      <c r="B6" s="9" t="s">
        <v>4</v>
      </c>
      <c r="C6" s="9" t="s">
        <v>5</v>
      </c>
      <c r="D6" s="9" t="s">
        <v>6</v>
      </c>
      <c r="E6" s="10" t="s">
        <v>7</v>
      </c>
      <c r="F6" s="10" t="s">
        <v>8</v>
      </c>
      <c r="G6" s="10" t="s">
        <v>9</v>
      </c>
      <c r="H6" s="10" t="s">
        <v>10</v>
      </c>
      <c r="I6" s="10" t="s">
        <v>11</v>
      </c>
      <c r="J6" s="10" t="s">
        <v>12</v>
      </c>
      <c r="K6" s="10" t="s">
        <v>13</v>
      </c>
      <c r="L6" s="10" t="s">
        <v>14</v>
      </c>
      <c r="M6" s="11" t="s">
        <v>15</v>
      </c>
    </row>
    <row r="7" spans="1:13" ht="25.5" x14ac:dyDescent="0.2">
      <c r="A7" s="12" t="s">
        <v>16</v>
      </c>
      <c r="B7" s="12" t="s">
        <v>17</v>
      </c>
      <c r="C7" s="13" t="s">
        <v>18</v>
      </c>
      <c r="D7" s="12" t="s">
        <v>19</v>
      </c>
      <c r="E7" s="14">
        <v>4200668</v>
      </c>
      <c r="F7" s="12" t="s">
        <v>20</v>
      </c>
      <c r="G7" s="12" t="s">
        <v>21</v>
      </c>
      <c r="H7" s="12" t="s">
        <v>22</v>
      </c>
      <c r="I7" s="12" t="s">
        <v>23</v>
      </c>
      <c r="J7" s="15">
        <v>8</v>
      </c>
      <c r="K7" s="15"/>
      <c r="L7" s="16"/>
      <c r="M7" s="13" t="s">
        <v>24</v>
      </c>
    </row>
    <row r="8" spans="1:13" ht="14.25" x14ac:dyDescent="0.2">
      <c r="A8" s="12" t="s">
        <v>16</v>
      </c>
      <c r="B8" s="12" t="s">
        <v>25</v>
      </c>
      <c r="C8" s="13" t="s">
        <v>26</v>
      </c>
      <c r="D8" s="12" t="s">
        <v>25</v>
      </c>
      <c r="E8" s="14">
        <v>3012303</v>
      </c>
      <c r="F8" s="12" t="s">
        <v>27</v>
      </c>
      <c r="G8" s="12" t="s">
        <v>28</v>
      </c>
      <c r="H8" s="12" t="s">
        <v>29</v>
      </c>
      <c r="I8" s="12" t="s">
        <v>30</v>
      </c>
      <c r="J8" s="17">
        <v>16</v>
      </c>
      <c r="K8" s="15"/>
      <c r="L8" s="12"/>
      <c r="M8" s="13"/>
    </row>
    <row r="9" spans="1:13" x14ac:dyDescent="0.2">
      <c r="A9" s="12" t="s">
        <v>16</v>
      </c>
      <c r="B9" s="12" t="s">
        <v>25</v>
      </c>
      <c r="C9" s="13" t="s">
        <v>26</v>
      </c>
      <c r="D9" s="12" t="s">
        <v>25</v>
      </c>
      <c r="E9" s="14">
        <v>6991665</v>
      </c>
      <c r="F9" s="12" t="s">
        <v>31</v>
      </c>
      <c r="G9" s="12" t="s">
        <v>28</v>
      </c>
      <c r="H9" s="12" t="s">
        <v>29</v>
      </c>
      <c r="I9" s="12" t="s">
        <v>30</v>
      </c>
      <c r="J9" s="17">
        <v>58</v>
      </c>
      <c r="K9" s="15"/>
      <c r="L9" s="12"/>
      <c r="M9" s="13"/>
    </row>
    <row r="10" spans="1:13" ht="25.5" x14ac:dyDescent="0.2">
      <c r="A10" s="12" t="s">
        <v>16</v>
      </c>
      <c r="B10" s="12" t="s">
        <v>32</v>
      </c>
      <c r="C10" s="13" t="s">
        <v>33</v>
      </c>
      <c r="D10" s="12" t="s">
        <v>32</v>
      </c>
      <c r="E10" s="14">
        <v>1375503</v>
      </c>
      <c r="F10" s="12" t="s">
        <v>31</v>
      </c>
      <c r="G10" s="12" t="s">
        <v>28</v>
      </c>
      <c r="H10" s="12" t="s">
        <v>34</v>
      </c>
      <c r="I10" s="12" t="s">
        <v>30</v>
      </c>
      <c r="J10" s="17">
        <v>118</v>
      </c>
      <c r="K10" s="15"/>
      <c r="L10" s="12"/>
      <c r="M10" s="13"/>
    </row>
    <row r="11" spans="1:13" ht="25.5" x14ac:dyDescent="0.2">
      <c r="A11" s="12" t="s">
        <v>16</v>
      </c>
      <c r="B11" s="12" t="s">
        <v>32</v>
      </c>
      <c r="C11" s="13" t="s">
        <v>33</v>
      </c>
      <c r="D11" s="12" t="s">
        <v>35</v>
      </c>
      <c r="E11" s="14">
        <v>5437570</v>
      </c>
      <c r="F11" s="12" t="s">
        <v>27</v>
      </c>
      <c r="G11" s="12" t="s">
        <v>28</v>
      </c>
      <c r="H11" s="12" t="s">
        <v>34</v>
      </c>
      <c r="I11" s="12" t="s">
        <v>30</v>
      </c>
      <c r="J11" s="17">
        <v>50</v>
      </c>
      <c r="K11" s="15"/>
      <c r="L11" s="12"/>
      <c r="M11" s="13"/>
    </row>
    <row r="12" spans="1:13" ht="25.5" x14ac:dyDescent="0.2">
      <c r="A12" s="12" t="s">
        <v>16</v>
      </c>
      <c r="B12" s="12" t="s">
        <v>36</v>
      </c>
      <c r="C12" s="13" t="s">
        <v>37</v>
      </c>
      <c r="D12" s="12" t="s">
        <v>36</v>
      </c>
      <c r="E12" s="14">
        <v>1987287</v>
      </c>
      <c r="F12" s="12" t="s">
        <v>38</v>
      </c>
      <c r="G12" s="12" t="s">
        <v>39</v>
      </c>
      <c r="H12" s="12" t="s">
        <v>40</v>
      </c>
      <c r="I12" s="12" t="s">
        <v>23</v>
      </c>
      <c r="J12" s="15">
        <f>4.9+0.5</f>
        <v>5.4</v>
      </c>
      <c r="K12" s="15"/>
      <c r="L12" s="12"/>
      <c r="M12" s="13"/>
    </row>
    <row r="13" spans="1:13" ht="25.5" x14ac:dyDescent="0.2">
      <c r="A13" s="12" t="s">
        <v>16</v>
      </c>
      <c r="B13" s="12" t="s">
        <v>41</v>
      </c>
      <c r="C13" s="13" t="s">
        <v>42</v>
      </c>
      <c r="D13" s="12" t="s">
        <v>43</v>
      </c>
      <c r="E13" s="14">
        <v>1140411</v>
      </c>
      <c r="F13" s="12" t="s">
        <v>38</v>
      </c>
      <c r="G13" s="12" t="s">
        <v>21</v>
      </c>
      <c r="H13" s="12" t="s">
        <v>44</v>
      </c>
      <c r="I13" s="12" t="s">
        <v>23</v>
      </c>
      <c r="J13" s="15">
        <v>2.11</v>
      </c>
      <c r="K13" s="15"/>
      <c r="L13" s="12"/>
      <c r="M13" s="13"/>
    </row>
    <row r="14" spans="1:13" x14ac:dyDescent="0.2">
      <c r="A14" s="12" t="s">
        <v>16</v>
      </c>
      <c r="B14" s="12" t="s">
        <v>41</v>
      </c>
      <c r="C14" s="13" t="s">
        <v>42</v>
      </c>
      <c r="D14" s="12" t="s">
        <v>45</v>
      </c>
      <c r="E14" s="14">
        <v>1320592</v>
      </c>
      <c r="F14" s="12" t="s">
        <v>31</v>
      </c>
      <c r="G14" s="12" t="s">
        <v>28</v>
      </c>
      <c r="H14" s="12" t="s">
        <v>44</v>
      </c>
      <c r="I14" s="12" t="s">
        <v>30</v>
      </c>
      <c r="J14" s="17">
        <v>42</v>
      </c>
      <c r="K14" s="15"/>
      <c r="L14" s="12"/>
      <c r="M14" s="13"/>
    </row>
    <row r="15" spans="1:13" ht="14.25" x14ac:dyDescent="0.2">
      <c r="A15" s="12" t="s">
        <v>16</v>
      </c>
      <c r="B15" s="12" t="s">
        <v>41</v>
      </c>
      <c r="C15" s="13" t="s">
        <v>42</v>
      </c>
      <c r="D15" s="12" t="s">
        <v>46</v>
      </c>
      <c r="E15" s="14">
        <v>3024085</v>
      </c>
      <c r="F15" s="12" t="s">
        <v>27</v>
      </c>
      <c r="G15" s="12" t="s">
        <v>28</v>
      </c>
      <c r="H15" s="12" t="s">
        <v>44</v>
      </c>
      <c r="I15" s="12" t="s">
        <v>30</v>
      </c>
      <c r="J15" s="17">
        <v>23</v>
      </c>
      <c r="K15" s="15"/>
      <c r="L15" s="12"/>
      <c r="M15" s="13"/>
    </row>
    <row r="16" spans="1:13" ht="25.5" x14ac:dyDescent="0.2">
      <c r="A16" s="12" t="s">
        <v>16</v>
      </c>
      <c r="B16" s="12" t="s">
        <v>41</v>
      </c>
      <c r="C16" s="13" t="s">
        <v>42</v>
      </c>
      <c r="D16" s="12" t="s">
        <v>47</v>
      </c>
      <c r="E16" s="14">
        <v>3893111</v>
      </c>
      <c r="F16" s="12" t="s">
        <v>48</v>
      </c>
      <c r="G16" s="12" t="s">
        <v>49</v>
      </c>
      <c r="H16" s="12" t="s">
        <v>44</v>
      </c>
      <c r="I16" s="12" t="s">
        <v>23</v>
      </c>
      <c r="J16" s="15">
        <v>3.83</v>
      </c>
      <c r="K16" s="15"/>
      <c r="L16" s="12"/>
      <c r="M16" s="13"/>
    </row>
    <row r="17" spans="1:13" x14ac:dyDescent="0.2">
      <c r="A17" s="12" t="s">
        <v>16</v>
      </c>
      <c r="B17" s="12" t="s">
        <v>41</v>
      </c>
      <c r="C17" s="13" t="s">
        <v>42</v>
      </c>
      <c r="D17" s="12" t="s">
        <v>50</v>
      </c>
      <c r="E17" s="14">
        <v>4825919</v>
      </c>
      <c r="F17" s="12" t="s">
        <v>51</v>
      </c>
      <c r="G17" s="12" t="s">
        <v>28</v>
      </c>
      <c r="H17" s="12" t="s">
        <v>44</v>
      </c>
      <c r="I17" s="12" t="s">
        <v>30</v>
      </c>
      <c r="J17" s="17">
        <v>4</v>
      </c>
      <c r="K17" s="15"/>
      <c r="L17" s="12"/>
      <c r="M17" s="13"/>
    </row>
    <row r="18" spans="1:13" x14ac:dyDescent="0.2">
      <c r="A18" s="12" t="s">
        <v>16</v>
      </c>
      <c r="B18" s="12" t="s">
        <v>41</v>
      </c>
      <c r="C18" s="13" t="s">
        <v>42</v>
      </c>
      <c r="D18" s="12" t="s">
        <v>52</v>
      </c>
      <c r="E18" s="14">
        <v>6211334</v>
      </c>
      <c r="F18" s="12" t="s">
        <v>31</v>
      </c>
      <c r="G18" s="12" t="s">
        <v>28</v>
      </c>
      <c r="H18" s="12" t="s">
        <v>44</v>
      </c>
      <c r="I18" s="12" t="s">
        <v>30</v>
      </c>
      <c r="J18" s="17">
        <v>18</v>
      </c>
      <c r="K18" s="15"/>
      <c r="L18" s="12"/>
      <c r="M18" s="13"/>
    </row>
    <row r="19" spans="1:13" ht="25.5" x14ac:dyDescent="0.2">
      <c r="A19" s="12" t="s">
        <v>16</v>
      </c>
      <c r="B19" s="12" t="s">
        <v>53</v>
      </c>
      <c r="C19" s="13" t="s">
        <v>54</v>
      </c>
      <c r="D19" s="12" t="s">
        <v>38</v>
      </c>
      <c r="E19" s="14">
        <v>4873338</v>
      </c>
      <c r="F19" s="12" t="s">
        <v>38</v>
      </c>
      <c r="G19" s="12" t="s">
        <v>21</v>
      </c>
      <c r="H19" s="12" t="s">
        <v>55</v>
      </c>
      <c r="I19" s="12" t="s">
        <v>23</v>
      </c>
      <c r="J19" s="15">
        <v>12.78</v>
      </c>
      <c r="K19" s="15"/>
      <c r="L19" s="18">
        <v>45545</v>
      </c>
      <c r="M19" s="13" t="s">
        <v>56</v>
      </c>
    </row>
    <row r="20" spans="1:13" ht="25.5" x14ac:dyDescent="0.2">
      <c r="A20" s="12" t="s">
        <v>16</v>
      </c>
      <c r="B20" s="12" t="s">
        <v>53</v>
      </c>
      <c r="C20" s="13" t="s">
        <v>54</v>
      </c>
      <c r="D20" s="12" t="s">
        <v>20</v>
      </c>
      <c r="E20" s="14">
        <v>5119406</v>
      </c>
      <c r="F20" s="12" t="s">
        <v>20</v>
      </c>
      <c r="G20" s="12" t="s">
        <v>21</v>
      </c>
      <c r="H20" s="12" t="s">
        <v>55</v>
      </c>
      <c r="I20" s="12" t="s">
        <v>23</v>
      </c>
      <c r="J20" s="15">
        <v>3.3</v>
      </c>
      <c r="K20" s="15"/>
      <c r="L20" s="12"/>
      <c r="M20" s="13"/>
    </row>
    <row r="21" spans="1:13" s="22" customFormat="1" ht="38.25" x14ac:dyDescent="0.2">
      <c r="A21" s="12" t="s">
        <v>16</v>
      </c>
      <c r="B21" s="12" t="s">
        <v>53</v>
      </c>
      <c r="C21" s="13" t="s">
        <v>57</v>
      </c>
      <c r="D21" s="19" t="s">
        <v>58</v>
      </c>
      <c r="E21" s="14">
        <v>6637286</v>
      </c>
      <c r="F21" s="12" t="s">
        <v>27</v>
      </c>
      <c r="G21" s="12" t="s">
        <v>28</v>
      </c>
      <c r="H21" s="12" t="s">
        <v>55</v>
      </c>
      <c r="I21" s="12" t="s">
        <v>30</v>
      </c>
      <c r="J21" s="17">
        <v>55</v>
      </c>
      <c r="K21" s="20" t="s">
        <v>59</v>
      </c>
      <c r="L21" s="18">
        <v>45748</v>
      </c>
      <c r="M21" s="21" t="s">
        <v>60</v>
      </c>
    </row>
    <row r="22" spans="1:13" ht="27.6" customHeight="1" x14ac:dyDescent="0.2">
      <c r="A22" s="12" t="s">
        <v>16</v>
      </c>
      <c r="B22" s="12" t="s">
        <v>53</v>
      </c>
      <c r="C22" s="13" t="s">
        <v>54</v>
      </c>
      <c r="D22" s="12" t="s">
        <v>61</v>
      </c>
      <c r="E22" s="14">
        <v>7371787</v>
      </c>
      <c r="F22" s="12" t="s">
        <v>48</v>
      </c>
      <c r="G22" s="12" t="s">
        <v>49</v>
      </c>
      <c r="H22" s="12" t="s">
        <v>55</v>
      </c>
      <c r="I22" s="12" t="s">
        <v>23</v>
      </c>
      <c r="J22" s="15">
        <v>4.3099999999999996</v>
      </c>
      <c r="K22" s="15"/>
      <c r="L22" s="12"/>
      <c r="M22" s="13"/>
    </row>
    <row r="23" spans="1:13" ht="25.5" x14ac:dyDescent="0.2">
      <c r="A23" s="23" t="s">
        <v>16</v>
      </c>
      <c r="B23" s="23" t="s">
        <v>53</v>
      </c>
      <c r="C23" s="24" t="s">
        <v>54</v>
      </c>
      <c r="D23" s="23" t="s">
        <v>62</v>
      </c>
      <c r="E23" s="25">
        <v>7670741</v>
      </c>
      <c r="F23" s="26" t="s">
        <v>51</v>
      </c>
      <c r="G23" s="27" t="s">
        <v>63</v>
      </c>
      <c r="H23" s="26" t="s">
        <v>55</v>
      </c>
      <c r="I23" s="26" t="s">
        <v>23</v>
      </c>
      <c r="J23" s="28">
        <v>3.3</v>
      </c>
      <c r="K23" s="15"/>
      <c r="L23" s="12"/>
      <c r="M23" s="13" t="s">
        <v>64</v>
      </c>
    </row>
    <row r="24" spans="1:13" ht="25.5" x14ac:dyDescent="0.2">
      <c r="A24" s="12" t="s">
        <v>16</v>
      </c>
      <c r="B24" s="12" t="s">
        <v>65</v>
      </c>
      <c r="C24" s="13" t="s">
        <v>66</v>
      </c>
      <c r="D24" s="12" t="s">
        <v>65</v>
      </c>
      <c r="E24" s="14">
        <v>8660859</v>
      </c>
      <c r="F24" s="12" t="s">
        <v>31</v>
      </c>
      <c r="G24" s="12" t="s">
        <v>28</v>
      </c>
      <c r="H24" s="12" t="s">
        <v>22</v>
      </c>
      <c r="I24" s="12" t="s">
        <v>30</v>
      </c>
      <c r="J24" s="17">
        <v>34</v>
      </c>
      <c r="K24" s="15"/>
      <c r="L24" s="12"/>
      <c r="M24" s="13"/>
    </row>
    <row r="25" spans="1:13" ht="25.5" x14ac:dyDescent="0.2">
      <c r="A25" s="12" t="s">
        <v>16</v>
      </c>
      <c r="B25" s="12" t="s">
        <v>65</v>
      </c>
      <c r="C25" s="13" t="s">
        <v>66</v>
      </c>
      <c r="D25" s="12" t="s">
        <v>65</v>
      </c>
      <c r="E25" s="14">
        <v>9113211</v>
      </c>
      <c r="F25" s="12" t="s">
        <v>27</v>
      </c>
      <c r="G25" s="12" t="s">
        <v>28</v>
      </c>
      <c r="H25" s="12" t="s">
        <v>22</v>
      </c>
      <c r="I25" s="12" t="s">
        <v>30</v>
      </c>
      <c r="J25" s="17">
        <v>136</v>
      </c>
      <c r="K25" s="15"/>
      <c r="L25" s="12"/>
      <c r="M25" s="13"/>
    </row>
    <row r="26" spans="1:13" x14ac:dyDescent="0.2">
      <c r="A26" s="12" t="s">
        <v>16</v>
      </c>
      <c r="B26" s="12" t="s">
        <v>67</v>
      </c>
      <c r="C26" s="13" t="s">
        <v>68</v>
      </c>
      <c r="D26" s="12" t="s">
        <v>67</v>
      </c>
      <c r="E26" s="14">
        <v>5508286</v>
      </c>
      <c r="F26" s="12" t="s">
        <v>31</v>
      </c>
      <c r="G26" s="12" t="s">
        <v>28</v>
      </c>
      <c r="H26" s="12" t="s">
        <v>40</v>
      </c>
      <c r="I26" s="12" t="s">
        <v>30</v>
      </c>
      <c r="J26" s="17">
        <v>19</v>
      </c>
      <c r="K26" s="15"/>
      <c r="L26" s="12"/>
      <c r="M26" s="13"/>
    </row>
    <row r="27" spans="1:13" ht="25.5" x14ac:dyDescent="0.2">
      <c r="A27" s="12" t="s">
        <v>16</v>
      </c>
      <c r="B27" s="12" t="s">
        <v>67</v>
      </c>
      <c r="C27" s="13" t="s">
        <v>68</v>
      </c>
      <c r="D27" s="12" t="s">
        <v>69</v>
      </c>
      <c r="E27" s="14">
        <v>5832918</v>
      </c>
      <c r="F27" s="12" t="s">
        <v>38</v>
      </c>
      <c r="G27" s="12" t="s">
        <v>21</v>
      </c>
      <c r="H27" s="12" t="s">
        <v>70</v>
      </c>
      <c r="I27" s="12" t="s">
        <v>23</v>
      </c>
      <c r="J27" s="15">
        <v>3.5</v>
      </c>
      <c r="K27" s="15"/>
      <c r="L27" s="12"/>
      <c r="M27" s="13"/>
    </row>
    <row r="28" spans="1:13" ht="25.5" x14ac:dyDescent="0.2">
      <c r="A28" s="12" t="s">
        <v>16</v>
      </c>
      <c r="B28" s="12" t="s">
        <v>71</v>
      </c>
      <c r="C28" s="13" t="s">
        <v>72</v>
      </c>
      <c r="D28" s="12" t="s">
        <v>71</v>
      </c>
      <c r="E28" s="14">
        <v>9612398</v>
      </c>
      <c r="F28" s="12" t="s">
        <v>31</v>
      </c>
      <c r="G28" s="12" t="s">
        <v>28</v>
      </c>
      <c r="H28" s="12" t="s">
        <v>73</v>
      </c>
      <c r="I28" s="12" t="s">
        <v>30</v>
      </c>
      <c r="J28" s="17">
        <v>115</v>
      </c>
      <c r="K28" s="15"/>
      <c r="L28" s="12"/>
      <c r="M28" s="13"/>
    </row>
    <row r="29" spans="1:13" ht="25.5" x14ac:dyDescent="0.2">
      <c r="A29" s="12" t="s">
        <v>16</v>
      </c>
      <c r="B29" s="12" t="s">
        <v>74</v>
      </c>
      <c r="C29" s="13" t="s">
        <v>75</v>
      </c>
      <c r="D29" s="12" t="s">
        <v>76</v>
      </c>
      <c r="E29" s="14">
        <v>6523437</v>
      </c>
      <c r="F29" s="12" t="s">
        <v>31</v>
      </c>
      <c r="G29" s="12" t="s">
        <v>28</v>
      </c>
      <c r="H29" s="12" t="s">
        <v>77</v>
      </c>
      <c r="I29" s="12" t="s">
        <v>30</v>
      </c>
      <c r="J29" s="29">
        <v>40</v>
      </c>
      <c r="K29" s="30" t="s">
        <v>78</v>
      </c>
      <c r="L29" s="18">
        <v>45292</v>
      </c>
      <c r="M29" s="13" t="s">
        <v>79</v>
      </c>
    </row>
    <row r="30" spans="1:13" ht="25.5" x14ac:dyDescent="0.2">
      <c r="A30" s="12" t="s">
        <v>16</v>
      </c>
      <c r="B30" s="12" t="s">
        <v>80</v>
      </c>
      <c r="C30" s="13" t="s">
        <v>81</v>
      </c>
      <c r="D30" s="12" t="s">
        <v>80</v>
      </c>
      <c r="E30" s="14">
        <v>6376307</v>
      </c>
      <c r="F30" s="12" t="s">
        <v>31</v>
      </c>
      <c r="G30" s="12" t="s">
        <v>28</v>
      </c>
      <c r="H30" s="12" t="s">
        <v>22</v>
      </c>
      <c r="I30" s="12" t="s">
        <v>30</v>
      </c>
      <c r="J30" s="31">
        <v>144</v>
      </c>
      <c r="K30" s="32" t="s">
        <v>82</v>
      </c>
      <c r="L30" s="33" t="s">
        <v>83</v>
      </c>
      <c r="M30" s="21" t="s">
        <v>84</v>
      </c>
    </row>
    <row r="31" spans="1:13" ht="25.5" x14ac:dyDescent="0.2">
      <c r="A31" s="12" t="s">
        <v>16</v>
      </c>
      <c r="B31" s="12" t="s">
        <v>80</v>
      </c>
      <c r="C31" s="13" t="s">
        <v>81</v>
      </c>
      <c r="D31" s="12" t="s">
        <v>80</v>
      </c>
      <c r="E31" s="14">
        <v>7295876</v>
      </c>
      <c r="F31" s="12" t="s">
        <v>27</v>
      </c>
      <c r="G31" s="12" t="s">
        <v>28</v>
      </c>
      <c r="H31" s="12" t="s">
        <v>22</v>
      </c>
      <c r="I31" s="12" t="s">
        <v>30</v>
      </c>
      <c r="J31" s="17">
        <f>21+34</f>
        <v>55</v>
      </c>
      <c r="K31" s="15"/>
      <c r="L31" s="12"/>
      <c r="M31" s="13"/>
    </row>
    <row r="32" spans="1:13" ht="25.5" x14ac:dyDescent="0.2">
      <c r="A32" s="12" t="s">
        <v>16</v>
      </c>
      <c r="B32" s="12" t="s">
        <v>85</v>
      </c>
      <c r="C32" s="13" t="s">
        <v>86</v>
      </c>
      <c r="D32" s="12" t="s">
        <v>85</v>
      </c>
      <c r="E32" s="14">
        <v>5385508</v>
      </c>
      <c r="F32" s="12" t="s">
        <v>31</v>
      </c>
      <c r="G32" s="12" t="s">
        <v>28</v>
      </c>
      <c r="H32" s="12" t="s">
        <v>87</v>
      </c>
      <c r="I32" s="12" t="s">
        <v>30</v>
      </c>
      <c r="J32" s="17">
        <v>63</v>
      </c>
      <c r="K32" s="15"/>
      <c r="L32" s="12"/>
      <c r="M32" s="13"/>
    </row>
    <row r="33" spans="1:13" ht="25.5" x14ac:dyDescent="0.2">
      <c r="A33" s="12" t="s">
        <v>16</v>
      </c>
      <c r="B33" s="12" t="s">
        <v>88</v>
      </c>
      <c r="C33" s="13" t="s">
        <v>89</v>
      </c>
      <c r="D33" s="12" t="s">
        <v>88</v>
      </c>
      <c r="E33" s="14">
        <v>3913967</v>
      </c>
      <c r="F33" s="12" t="s">
        <v>38</v>
      </c>
      <c r="G33" s="12" t="s">
        <v>21</v>
      </c>
      <c r="H33" s="12" t="s">
        <v>90</v>
      </c>
      <c r="I33" s="12" t="s">
        <v>23</v>
      </c>
      <c r="J33" s="15">
        <f>3.41+1.09</f>
        <v>4.5</v>
      </c>
      <c r="K33" s="15"/>
      <c r="L33" s="18">
        <v>45148</v>
      </c>
      <c r="M33" s="13" t="s">
        <v>91</v>
      </c>
    </row>
    <row r="34" spans="1:13" x14ac:dyDescent="0.2">
      <c r="A34" s="12" t="s">
        <v>16</v>
      </c>
      <c r="B34" s="12" t="s">
        <v>88</v>
      </c>
      <c r="C34" s="13" t="s">
        <v>89</v>
      </c>
      <c r="D34" s="12" t="s">
        <v>88</v>
      </c>
      <c r="E34" s="14">
        <v>4879046</v>
      </c>
      <c r="F34" s="12" t="s">
        <v>51</v>
      </c>
      <c r="G34" s="12" t="s">
        <v>28</v>
      </c>
      <c r="H34" s="12" t="s">
        <v>92</v>
      </c>
      <c r="I34" s="12" t="s">
        <v>30</v>
      </c>
      <c r="J34" s="17">
        <v>16</v>
      </c>
      <c r="K34" s="15"/>
      <c r="L34" s="18">
        <v>45148</v>
      </c>
      <c r="M34" s="13" t="s">
        <v>91</v>
      </c>
    </row>
    <row r="35" spans="1:13" ht="25.5" x14ac:dyDescent="0.2">
      <c r="A35" s="12" t="s">
        <v>16</v>
      </c>
      <c r="B35" s="12" t="s">
        <v>93</v>
      </c>
      <c r="C35" s="13" t="s">
        <v>94</v>
      </c>
      <c r="D35" s="12" t="s">
        <v>95</v>
      </c>
      <c r="E35" s="14">
        <v>2255905</v>
      </c>
      <c r="F35" s="12" t="s">
        <v>20</v>
      </c>
      <c r="G35" s="12" t="s">
        <v>21</v>
      </c>
      <c r="H35" s="12" t="s">
        <v>29</v>
      </c>
      <c r="I35" s="12" t="s">
        <v>23</v>
      </c>
      <c r="J35" s="15">
        <v>2.5</v>
      </c>
      <c r="K35" s="15"/>
      <c r="L35" s="12"/>
      <c r="M35" s="13"/>
    </row>
    <row r="36" spans="1:13" ht="25.5" x14ac:dyDescent="0.2">
      <c r="A36" s="12" t="s">
        <v>16</v>
      </c>
      <c r="B36" s="12" t="s">
        <v>93</v>
      </c>
      <c r="C36" s="13" t="s">
        <v>94</v>
      </c>
      <c r="D36" s="12" t="s">
        <v>96</v>
      </c>
      <c r="E36" s="14">
        <v>4868538</v>
      </c>
      <c r="F36" s="12" t="s">
        <v>48</v>
      </c>
      <c r="G36" s="12" t="s">
        <v>49</v>
      </c>
      <c r="H36" s="12" t="s">
        <v>29</v>
      </c>
      <c r="I36" s="12" t="s">
        <v>23</v>
      </c>
      <c r="J36" s="15">
        <v>3.84</v>
      </c>
      <c r="K36" s="15"/>
      <c r="L36" s="12"/>
      <c r="M36" s="13"/>
    </row>
    <row r="37" spans="1:13" ht="25.5" x14ac:dyDescent="0.2">
      <c r="A37" s="12" t="s">
        <v>16</v>
      </c>
      <c r="B37" s="12" t="s">
        <v>93</v>
      </c>
      <c r="C37" s="13" t="s">
        <v>94</v>
      </c>
      <c r="D37" s="12" t="s">
        <v>97</v>
      </c>
      <c r="E37" s="14">
        <v>6870047</v>
      </c>
      <c r="F37" s="12" t="s">
        <v>38</v>
      </c>
      <c r="G37" s="12" t="s">
        <v>21</v>
      </c>
      <c r="H37" s="12" t="s">
        <v>29</v>
      </c>
      <c r="I37" s="12" t="s">
        <v>23</v>
      </c>
      <c r="J37" s="15">
        <f>12.5+0.5</f>
        <v>13</v>
      </c>
      <c r="K37" s="15"/>
      <c r="L37" s="12"/>
      <c r="M37" s="13"/>
    </row>
    <row r="38" spans="1:13" ht="25.5" x14ac:dyDescent="0.2">
      <c r="A38" s="12" t="s">
        <v>16</v>
      </c>
      <c r="B38" s="12" t="s">
        <v>98</v>
      </c>
      <c r="C38" s="13" t="s">
        <v>99</v>
      </c>
      <c r="D38" s="12" t="s">
        <v>97</v>
      </c>
      <c r="E38" s="14">
        <v>3052202</v>
      </c>
      <c r="F38" s="12" t="s">
        <v>38</v>
      </c>
      <c r="G38" s="12" t="s">
        <v>39</v>
      </c>
      <c r="H38" s="12" t="s">
        <v>34</v>
      </c>
      <c r="I38" s="12" t="s">
        <v>23</v>
      </c>
      <c r="J38" s="15">
        <f>10.42+0.58</f>
        <v>11</v>
      </c>
      <c r="K38" s="15"/>
      <c r="L38" s="12"/>
      <c r="M38" s="13"/>
    </row>
    <row r="39" spans="1:13" ht="25.5" x14ac:dyDescent="0.2">
      <c r="A39" s="12" t="s">
        <v>16</v>
      </c>
      <c r="B39" s="12" t="s">
        <v>100</v>
      </c>
      <c r="C39" s="13" t="s">
        <v>101</v>
      </c>
      <c r="D39" s="12" t="s">
        <v>97</v>
      </c>
      <c r="E39" s="14">
        <v>2006998</v>
      </c>
      <c r="F39" s="12" t="s">
        <v>38</v>
      </c>
      <c r="G39" s="12" t="s">
        <v>39</v>
      </c>
      <c r="H39" s="12" t="s">
        <v>40</v>
      </c>
      <c r="I39" s="12" t="s">
        <v>23</v>
      </c>
      <c r="J39" s="15">
        <v>10.15</v>
      </c>
      <c r="K39" s="15"/>
      <c r="L39" s="12"/>
      <c r="M39" s="13"/>
    </row>
    <row r="40" spans="1:13" ht="28.5" customHeight="1" x14ac:dyDescent="0.2">
      <c r="A40" s="12" t="s">
        <v>16</v>
      </c>
      <c r="B40" s="12" t="s">
        <v>100</v>
      </c>
      <c r="C40" s="13" t="s">
        <v>101</v>
      </c>
      <c r="D40" s="12" t="s">
        <v>102</v>
      </c>
      <c r="E40" s="14">
        <v>8438012</v>
      </c>
      <c r="F40" s="12" t="s">
        <v>27</v>
      </c>
      <c r="G40" s="12" t="s">
        <v>28</v>
      </c>
      <c r="H40" s="12" t="s">
        <v>40</v>
      </c>
      <c r="I40" s="12" t="s">
        <v>30</v>
      </c>
      <c r="J40" s="17">
        <v>38</v>
      </c>
      <c r="K40" s="15"/>
      <c r="L40" s="13"/>
      <c r="M40" s="13" t="s">
        <v>103</v>
      </c>
    </row>
    <row r="41" spans="1:13" ht="27" customHeight="1" x14ac:dyDescent="0.2">
      <c r="A41" s="12" t="s">
        <v>16</v>
      </c>
      <c r="B41" s="12" t="s">
        <v>100</v>
      </c>
      <c r="C41" s="13" t="s">
        <v>101</v>
      </c>
      <c r="D41" s="12" t="s">
        <v>102</v>
      </c>
      <c r="E41" s="14">
        <v>8906531</v>
      </c>
      <c r="F41" s="12" t="s">
        <v>51</v>
      </c>
      <c r="G41" s="12" t="s">
        <v>28</v>
      </c>
      <c r="H41" s="12" t="s">
        <v>40</v>
      </c>
      <c r="I41" s="12" t="s">
        <v>30</v>
      </c>
      <c r="J41" s="17">
        <v>4</v>
      </c>
      <c r="K41" s="15"/>
      <c r="L41" s="13"/>
      <c r="M41" s="13" t="s">
        <v>103</v>
      </c>
    </row>
    <row r="42" spans="1:13" ht="25.5" x14ac:dyDescent="0.2">
      <c r="A42" s="12" t="s">
        <v>16</v>
      </c>
      <c r="B42" s="12" t="s">
        <v>104</v>
      </c>
      <c r="C42" s="13" t="s">
        <v>105</v>
      </c>
      <c r="D42" s="12" t="s">
        <v>97</v>
      </c>
      <c r="E42" s="14">
        <v>2525222</v>
      </c>
      <c r="F42" s="12" t="s">
        <v>38</v>
      </c>
      <c r="G42" s="12" t="s">
        <v>21</v>
      </c>
      <c r="H42" s="12" t="s">
        <v>77</v>
      </c>
      <c r="I42" s="12" t="s">
        <v>23</v>
      </c>
      <c r="J42" s="15">
        <v>7.5</v>
      </c>
      <c r="K42" s="15"/>
      <c r="L42" s="12"/>
      <c r="M42" s="13"/>
    </row>
    <row r="43" spans="1:13" ht="25.5" x14ac:dyDescent="0.2">
      <c r="A43" s="12" t="s">
        <v>16</v>
      </c>
      <c r="B43" s="12" t="s">
        <v>104</v>
      </c>
      <c r="C43" s="13" t="s">
        <v>105</v>
      </c>
      <c r="D43" s="12" t="s">
        <v>106</v>
      </c>
      <c r="E43" s="14">
        <v>3349012</v>
      </c>
      <c r="F43" s="12" t="s">
        <v>48</v>
      </c>
      <c r="G43" s="12" t="s">
        <v>49</v>
      </c>
      <c r="H43" s="12" t="s">
        <v>77</v>
      </c>
      <c r="I43" s="12" t="s">
        <v>23</v>
      </c>
      <c r="J43" s="15">
        <v>2.69</v>
      </c>
      <c r="K43" s="15"/>
      <c r="L43" s="12"/>
      <c r="M43" s="13"/>
    </row>
    <row r="44" spans="1:13" ht="25.5" x14ac:dyDescent="0.2">
      <c r="A44" s="12" t="s">
        <v>16</v>
      </c>
      <c r="B44" s="12" t="s">
        <v>107</v>
      </c>
      <c r="C44" s="13" t="s">
        <v>108</v>
      </c>
      <c r="D44" s="12" t="s">
        <v>38</v>
      </c>
      <c r="E44" s="14">
        <v>1651504</v>
      </c>
      <c r="F44" s="12" t="s">
        <v>38</v>
      </c>
      <c r="G44" s="12" t="s">
        <v>21</v>
      </c>
      <c r="H44" s="12" t="s">
        <v>44</v>
      </c>
      <c r="I44" s="12" t="s">
        <v>23</v>
      </c>
      <c r="J44" s="15">
        <v>14.12</v>
      </c>
      <c r="K44" s="15"/>
      <c r="L44" s="12"/>
      <c r="M44" s="13"/>
    </row>
    <row r="45" spans="1:13" ht="12.6" customHeight="1" x14ac:dyDescent="0.2">
      <c r="A45" s="12" t="s">
        <v>16</v>
      </c>
      <c r="B45" s="12" t="s">
        <v>107</v>
      </c>
      <c r="C45" s="13" t="s">
        <v>108</v>
      </c>
      <c r="D45" s="12" t="s">
        <v>109</v>
      </c>
      <c r="E45" s="14">
        <v>4157827</v>
      </c>
      <c r="F45" s="12" t="s">
        <v>51</v>
      </c>
      <c r="G45" s="12" t="s">
        <v>28</v>
      </c>
      <c r="H45" s="12" t="s">
        <v>44</v>
      </c>
      <c r="I45" s="12" t="s">
        <v>30</v>
      </c>
      <c r="J45" s="29" t="s">
        <v>110</v>
      </c>
      <c r="K45" s="17"/>
      <c r="L45" s="12"/>
      <c r="M45" s="13" t="s">
        <v>111</v>
      </c>
    </row>
    <row r="46" spans="1:13" ht="25.5" x14ac:dyDescent="0.2">
      <c r="A46" s="12" t="s">
        <v>16</v>
      </c>
      <c r="B46" s="12" t="s">
        <v>107</v>
      </c>
      <c r="C46" s="13" t="s">
        <v>108</v>
      </c>
      <c r="D46" s="12" t="s">
        <v>112</v>
      </c>
      <c r="E46" s="14">
        <v>5713671</v>
      </c>
      <c r="F46" s="12" t="s">
        <v>31</v>
      </c>
      <c r="G46" s="12" t="s">
        <v>28</v>
      </c>
      <c r="H46" s="12" t="s">
        <v>44</v>
      </c>
      <c r="I46" s="12" t="s">
        <v>30</v>
      </c>
      <c r="J46" s="17">
        <v>19</v>
      </c>
      <c r="K46" s="15"/>
      <c r="L46" s="12"/>
      <c r="M46" s="13" t="s">
        <v>113</v>
      </c>
    </row>
    <row r="47" spans="1:13" ht="25.5" x14ac:dyDescent="0.2">
      <c r="A47" s="12" t="s">
        <v>16</v>
      </c>
      <c r="B47" s="12" t="s">
        <v>107</v>
      </c>
      <c r="C47" s="13" t="s">
        <v>108</v>
      </c>
      <c r="D47" s="12" t="s">
        <v>114</v>
      </c>
      <c r="E47" s="14">
        <v>8251985</v>
      </c>
      <c r="F47" s="12" t="s">
        <v>48</v>
      </c>
      <c r="G47" s="12" t="s">
        <v>49</v>
      </c>
      <c r="H47" s="12" t="s">
        <v>44</v>
      </c>
      <c r="I47" s="12" t="s">
        <v>23</v>
      </c>
      <c r="J47" s="15">
        <v>2.5</v>
      </c>
      <c r="K47" s="15"/>
      <c r="L47" s="12"/>
      <c r="M47" s="13"/>
    </row>
    <row r="48" spans="1:13" ht="25.5" x14ac:dyDescent="0.2">
      <c r="A48" s="12" t="s">
        <v>16</v>
      </c>
      <c r="B48" s="12" t="s">
        <v>107</v>
      </c>
      <c r="C48" s="13" t="s">
        <v>108</v>
      </c>
      <c r="D48" s="12" t="s">
        <v>20</v>
      </c>
      <c r="E48" s="14">
        <v>9551918</v>
      </c>
      <c r="F48" s="12" t="s">
        <v>20</v>
      </c>
      <c r="G48" s="12" t="s">
        <v>21</v>
      </c>
      <c r="H48" s="12" t="s">
        <v>44</v>
      </c>
      <c r="I48" s="12" t="s">
        <v>23</v>
      </c>
      <c r="J48" s="15">
        <v>3.04</v>
      </c>
      <c r="K48" s="15"/>
      <c r="L48" s="12"/>
      <c r="M48" s="13" t="s">
        <v>115</v>
      </c>
    </row>
    <row r="49" spans="1:13" s="22" customFormat="1" x14ac:dyDescent="0.2">
      <c r="A49" s="12" t="s">
        <v>16</v>
      </c>
      <c r="B49" s="12" t="s">
        <v>116</v>
      </c>
      <c r="C49" s="13" t="s">
        <v>117</v>
      </c>
      <c r="D49" s="12" t="s">
        <v>118</v>
      </c>
      <c r="E49" s="14">
        <v>3807413</v>
      </c>
      <c r="F49" s="12" t="s">
        <v>51</v>
      </c>
      <c r="G49" s="12" t="s">
        <v>28</v>
      </c>
      <c r="H49" s="12" t="s">
        <v>87</v>
      </c>
      <c r="I49" s="12" t="s">
        <v>30</v>
      </c>
      <c r="J49" s="17">
        <v>3</v>
      </c>
      <c r="K49" s="20" t="s">
        <v>119</v>
      </c>
      <c r="L49" s="18">
        <v>45658</v>
      </c>
      <c r="M49" s="13" t="s">
        <v>120</v>
      </c>
    </row>
    <row r="50" spans="1:13" x14ac:dyDescent="0.2">
      <c r="A50" s="12" t="s">
        <v>16</v>
      </c>
      <c r="B50" s="12" t="s">
        <v>116</v>
      </c>
      <c r="C50" s="13" t="s">
        <v>117</v>
      </c>
      <c r="D50" s="12" t="s">
        <v>118</v>
      </c>
      <c r="E50" s="14">
        <v>4645805</v>
      </c>
      <c r="F50" s="12" t="s">
        <v>31</v>
      </c>
      <c r="G50" s="12" t="s">
        <v>28</v>
      </c>
      <c r="H50" s="12" t="s">
        <v>87</v>
      </c>
      <c r="I50" s="12" t="s">
        <v>30</v>
      </c>
      <c r="J50" s="17">
        <v>46</v>
      </c>
      <c r="K50" s="15"/>
      <c r="L50" s="12"/>
      <c r="M50" s="13"/>
    </row>
    <row r="51" spans="1:13" s="22" customFormat="1" ht="25.5" x14ac:dyDescent="0.2">
      <c r="A51" s="12" t="s">
        <v>16</v>
      </c>
      <c r="B51" s="12" t="s">
        <v>116</v>
      </c>
      <c r="C51" s="13" t="s">
        <v>117</v>
      </c>
      <c r="D51" s="12" t="s">
        <v>121</v>
      </c>
      <c r="E51" s="14">
        <v>6495514</v>
      </c>
      <c r="F51" s="12" t="s">
        <v>38</v>
      </c>
      <c r="G51" s="12" t="s">
        <v>21</v>
      </c>
      <c r="H51" s="12" t="s">
        <v>87</v>
      </c>
      <c r="I51" s="12" t="s">
        <v>23</v>
      </c>
      <c r="J51" s="15">
        <v>4</v>
      </c>
      <c r="K51" s="20" t="s">
        <v>122</v>
      </c>
      <c r="L51" s="18">
        <v>45658</v>
      </c>
      <c r="M51" s="13" t="s">
        <v>120</v>
      </c>
    </row>
    <row r="52" spans="1:13" ht="25.5" x14ac:dyDescent="0.2">
      <c r="A52" s="12" t="s">
        <v>16</v>
      </c>
      <c r="B52" s="12" t="s">
        <v>123</v>
      </c>
      <c r="C52" s="13" t="s">
        <v>124</v>
      </c>
      <c r="D52" s="12" t="s">
        <v>125</v>
      </c>
      <c r="E52" s="14">
        <v>6102858</v>
      </c>
      <c r="F52" s="12" t="s">
        <v>38</v>
      </c>
      <c r="G52" s="12" t="s">
        <v>39</v>
      </c>
      <c r="H52" s="12" t="s">
        <v>126</v>
      </c>
      <c r="I52" s="12" t="s">
        <v>23</v>
      </c>
      <c r="J52" s="15">
        <v>8.9700000000000006</v>
      </c>
      <c r="K52" s="15"/>
      <c r="L52" s="12"/>
      <c r="M52" s="13"/>
    </row>
    <row r="53" spans="1:13" ht="25.5" x14ac:dyDescent="0.2">
      <c r="A53" s="12" t="s">
        <v>16</v>
      </c>
      <c r="B53" s="12" t="s">
        <v>123</v>
      </c>
      <c r="C53" s="13" t="s">
        <v>124</v>
      </c>
      <c r="D53" s="12" t="s">
        <v>127</v>
      </c>
      <c r="E53" s="14">
        <v>6207429</v>
      </c>
      <c r="F53" s="12" t="s">
        <v>38</v>
      </c>
      <c r="G53" s="12" t="s">
        <v>21</v>
      </c>
      <c r="H53" s="12" t="s">
        <v>73</v>
      </c>
      <c r="I53" s="12" t="s">
        <v>23</v>
      </c>
      <c r="J53" s="15">
        <v>1.75</v>
      </c>
      <c r="K53" s="15"/>
      <c r="L53" s="12"/>
      <c r="M53" s="13"/>
    </row>
    <row r="54" spans="1:13" ht="25.5" x14ac:dyDescent="0.2">
      <c r="A54" s="23" t="s">
        <v>16</v>
      </c>
      <c r="B54" s="23" t="s">
        <v>128</v>
      </c>
      <c r="C54" s="24">
        <v>44018886</v>
      </c>
      <c r="D54" s="23" t="s">
        <v>129</v>
      </c>
      <c r="E54" s="25">
        <v>2044921</v>
      </c>
      <c r="F54" s="26" t="s">
        <v>51</v>
      </c>
      <c r="G54" s="27" t="s">
        <v>63</v>
      </c>
      <c r="H54" s="26" t="s">
        <v>130</v>
      </c>
      <c r="I54" s="26" t="s">
        <v>23</v>
      </c>
      <c r="J54" s="28">
        <v>3.7</v>
      </c>
      <c r="K54" s="15"/>
      <c r="L54" s="12"/>
      <c r="M54" s="13" t="s">
        <v>64</v>
      </c>
    </row>
    <row r="55" spans="1:13" x14ac:dyDescent="0.2">
      <c r="A55" s="12" t="s">
        <v>16</v>
      </c>
      <c r="B55" s="12" t="s">
        <v>128</v>
      </c>
      <c r="C55" s="13" t="s">
        <v>131</v>
      </c>
      <c r="D55" s="12" t="s">
        <v>132</v>
      </c>
      <c r="E55" s="14">
        <v>2566221</v>
      </c>
      <c r="F55" s="12" t="s">
        <v>31</v>
      </c>
      <c r="G55" s="12" t="s">
        <v>28</v>
      </c>
      <c r="H55" s="12" t="s">
        <v>130</v>
      </c>
      <c r="I55" s="12" t="s">
        <v>30</v>
      </c>
      <c r="J55" s="17">
        <v>24</v>
      </c>
      <c r="K55" s="15"/>
      <c r="L55" s="12"/>
      <c r="M55" s="13"/>
    </row>
    <row r="56" spans="1:13" x14ac:dyDescent="0.2">
      <c r="A56" s="12" t="s">
        <v>16</v>
      </c>
      <c r="B56" s="12" t="s">
        <v>128</v>
      </c>
      <c r="C56" s="13" t="s">
        <v>131</v>
      </c>
      <c r="D56" s="12" t="s">
        <v>133</v>
      </c>
      <c r="E56" s="14">
        <v>4770332</v>
      </c>
      <c r="F56" s="12" t="s">
        <v>51</v>
      </c>
      <c r="G56" s="12" t="s">
        <v>28</v>
      </c>
      <c r="H56" s="12" t="s">
        <v>130</v>
      </c>
      <c r="I56" s="12" t="s">
        <v>30</v>
      </c>
      <c r="J56" s="17">
        <v>3</v>
      </c>
      <c r="K56" s="15"/>
      <c r="L56" s="18"/>
      <c r="M56" s="13" t="s">
        <v>134</v>
      </c>
    </row>
    <row r="57" spans="1:13" ht="25.5" x14ac:dyDescent="0.2">
      <c r="A57" s="12" t="s">
        <v>16</v>
      </c>
      <c r="B57" s="12" t="s">
        <v>128</v>
      </c>
      <c r="C57" s="13" t="s">
        <v>131</v>
      </c>
      <c r="D57" s="12" t="s">
        <v>135</v>
      </c>
      <c r="E57" s="14">
        <v>5553082</v>
      </c>
      <c r="F57" s="12" t="s">
        <v>136</v>
      </c>
      <c r="G57" s="12" t="s">
        <v>49</v>
      </c>
      <c r="H57" s="12" t="s">
        <v>130</v>
      </c>
      <c r="I57" s="12" t="s">
        <v>23</v>
      </c>
      <c r="J57" s="34">
        <v>2.5</v>
      </c>
      <c r="K57" s="35"/>
      <c r="L57" s="16"/>
      <c r="M57" s="13"/>
    </row>
    <row r="58" spans="1:13" ht="25.5" x14ac:dyDescent="0.2">
      <c r="A58" s="12" t="s">
        <v>16</v>
      </c>
      <c r="B58" s="12" t="s">
        <v>128</v>
      </c>
      <c r="C58" s="13" t="s">
        <v>131</v>
      </c>
      <c r="D58" s="12" t="s">
        <v>137</v>
      </c>
      <c r="E58" s="14">
        <v>8435916</v>
      </c>
      <c r="F58" s="12" t="s">
        <v>38</v>
      </c>
      <c r="G58" s="12" t="s">
        <v>21</v>
      </c>
      <c r="H58" s="12" t="s">
        <v>130</v>
      </c>
      <c r="I58" s="12" t="s">
        <v>23</v>
      </c>
      <c r="J58" s="15">
        <f>31.38+1.52</f>
        <v>32.9</v>
      </c>
      <c r="K58" s="15"/>
      <c r="L58" s="12"/>
      <c r="M58" s="13"/>
    </row>
    <row r="59" spans="1:13" x14ac:dyDescent="0.2">
      <c r="A59" s="12" t="s">
        <v>16</v>
      </c>
      <c r="B59" s="12" t="s">
        <v>128</v>
      </c>
      <c r="C59" s="13" t="s">
        <v>131</v>
      </c>
      <c r="D59" s="12" t="s">
        <v>138</v>
      </c>
      <c r="E59" s="14">
        <v>8514547</v>
      </c>
      <c r="F59" s="12" t="s">
        <v>51</v>
      </c>
      <c r="G59" s="12" t="s">
        <v>28</v>
      </c>
      <c r="H59" s="12" t="s">
        <v>130</v>
      </c>
      <c r="I59" s="12" t="s">
        <v>30</v>
      </c>
      <c r="J59" s="17">
        <v>8</v>
      </c>
      <c r="K59" s="15"/>
      <c r="L59" s="12"/>
      <c r="M59" s="13"/>
    </row>
    <row r="60" spans="1:13" x14ac:dyDescent="0.2">
      <c r="A60" s="12" t="s">
        <v>16</v>
      </c>
      <c r="B60" s="12" t="s">
        <v>128</v>
      </c>
      <c r="C60" s="13" t="s">
        <v>131</v>
      </c>
      <c r="D60" s="12" t="s">
        <v>138</v>
      </c>
      <c r="E60" s="14">
        <v>9608438</v>
      </c>
      <c r="F60" s="12" t="s">
        <v>31</v>
      </c>
      <c r="G60" s="12" t="s">
        <v>28</v>
      </c>
      <c r="H60" s="12" t="s">
        <v>130</v>
      </c>
      <c r="I60" s="12" t="s">
        <v>30</v>
      </c>
      <c r="J60" s="17">
        <v>28</v>
      </c>
      <c r="K60" s="15"/>
      <c r="L60" s="12"/>
      <c r="M60" s="13"/>
    </row>
    <row r="61" spans="1:13" x14ac:dyDescent="0.2">
      <c r="A61" s="12" t="s">
        <v>16</v>
      </c>
      <c r="B61" s="12" t="s">
        <v>139</v>
      </c>
      <c r="C61" s="13" t="s">
        <v>140</v>
      </c>
      <c r="D61" s="12" t="s">
        <v>141</v>
      </c>
      <c r="E61" s="14">
        <v>1494420</v>
      </c>
      <c r="F61" s="12" t="s">
        <v>31</v>
      </c>
      <c r="G61" s="12" t="s">
        <v>28</v>
      </c>
      <c r="H61" s="12" t="s">
        <v>142</v>
      </c>
      <c r="I61" s="12" t="s">
        <v>30</v>
      </c>
      <c r="J61" s="17">
        <v>12</v>
      </c>
      <c r="K61" s="15"/>
      <c r="L61" s="12"/>
      <c r="M61" s="13"/>
    </row>
    <row r="62" spans="1:13" ht="25.5" x14ac:dyDescent="0.2">
      <c r="A62" s="12" t="s">
        <v>16</v>
      </c>
      <c r="B62" s="12" t="s">
        <v>139</v>
      </c>
      <c r="C62" s="13" t="s">
        <v>140</v>
      </c>
      <c r="D62" s="12" t="s">
        <v>143</v>
      </c>
      <c r="E62" s="14">
        <v>1806627</v>
      </c>
      <c r="F62" s="12" t="s">
        <v>38</v>
      </c>
      <c r="G62" s="12" t="s">
        <v>21</v>
      </c>
      <c r="H62" s="12" t="s">
        <v>142</v>
      </c>
      <c r="I62" s="12" t="s">
        <v>23</v>
      </c>
      <c r="J62" s="15">
        <f>2.28+0.52</f>
        <v>2.8</v>
      </c>
      <c r="K62" s="15"/>
      <c r="L62" s="12"/>
      <c r="M62" s="13"/>
    </row>
    <row r="63" spans="1:13" x14ac:dyDescent="0.2">
      <c r="A63" s="12" t="s">
        <v>16</v>
      </c>
      <c r="B63" s="12" t="s">
        <v>139</v>
      </c>
      <c r="C63" s="13" t="s">
        <v>140</v>
      </c>
      <c r="D63" s="12" t="s">
        <v>144</v>
      </c>
      <c r="E63" s="14">
        <v>2002899</v>
      </c>
      <c r="F63" s="12" t="s">
        <v>31</v>
      </c>
      <c r="G63" s="12" t="s">
        <v>28</v>
      </c>
      <c r="H63" s="12" t="s">
        <v>142</v>
      </c>
      <c r="I63" s="12" t="s">
        <v>30</v>
      </c>
      <c r="J63" s="17">
        <v>15</v>
      </c>
      <c r="K63" s="15"/>
      <c r="L63" s="12"/>
      <c r="M63" s="13"/>
    </row>
    <row r="64" spans="1:13" ht="25.5" x14ac:dyDescent="0.2">
      <c r="A64" s="12" t="s">
        <v>16</v>
      </c>
      <c r="B64" s="12" t="s">
        <v>139</v>
      </c>
      <c r="C64" s="13" t="s">
        <v>140</v>
      </c>
      <c r="D64" s="12" t="s">
        <v>145</v>
      </c>
      <c r="E64" s="14">
        <v>2694393</v>
      </c>
      <c r="F64" s="12" t="s">
        <v>31</v>
      </c>
      <c r="G64" s="12" t="s">
        <v>28</v>
      </c>
      <c r="H64" s="12" t="s">
        <v>142</v>
      </c>
      <c r="I64" s="12" t="s">
        <v>30</v>
      </c>
      <c r="J64" s="17">
        <v>17</v>
      </c>
      <c r="K64" s="15"/>
      <c r="L64" s="12"/>
      <c r="M64" s="13"/>
    </row>
    <row r="65" spans="1:13" ht="25.5" x14ac:dyDescent="0.2">
      <c r="A65" s="12" t="s">
        <v>16</v>
      </c>
      <c r="B65" s="12" t="s">
        <v>139</v>
      </c>
      <c r="C65" s="13" t="s">
        <v>140</v>
      </c>
      <c r="D65" s="12" t="s">
        <v>146</v>
      </c>
      <c r="E65" s="14">
        <v>3475241</v>
      </c>
      <c r="F65" s="12" t="s">
        <v>38</v>
      </c>
      <c r="G65" s="12" t="s">
        <v>21</v>
      </c>
      <c r="H65" s="12" t="s">
        <v>142</v>
      </c>
      <c r="I65" s="12" t="s">
        <v>23</v>
      </c>
      <c r="J65" s="15">
        <v>5.7</v>
      </c>
      <c r="K65" s="15"/>
      <c r="L65" s="12"/>
      <c r="M65" s="13"/>
    </row>
    <row r="66" spans="1:13" ht="25.5" x14ac:dyDescent="0.2">
      <c r="A66" s="12" t="s">
        <v>16</v>
      </c>
      <c r="B66" s="12" t="s">
        <v>139</v>
      </c>
      <c r="C66" s="13" t="s">
        <v>140</v>
      </c>
      <c r="D66" s="12" t="s">
        <v>147</v>
      </c>
      <c r="E66" s="14">
        <v>3918445</v>
      </c>
      <c r="F66" s="12" t="s">
        <v>38</v>
      </c>
      <c r="G66" s="12" t="s">
        <v>21</v>
      </c>
      <c r="H66" s="12" t="s">
        <v>148</v>
      </c>
      <c r="I66" s="12" t="s">
        <v>23</v>
      </c>
      <c r="J66" s="15">
        <v>8.58</v>
      </c>
      <c r="K66" s="15"/>
      <c r="L66" s="12"/>
      <c r="M66" s="13"/>
    </row>
    <row r="67" spans="1:13" ht="25.5" x14ac:dyDescent="0.2">
      <c r="A67" s="12" t="s">
        <v>16</v>
      </c>
      <c r="B67" s="12" t="s">
        <v>139</v>
      </c>
      <c r="C67" s="13" t="s">
        <v>140</v>
      </c>
      <c r="D67" s="12" t="s">
        <v>149</v>
      </c>
      <c r="E67" s="14">
        <v>4069740</v>
      </c>
      <c r="F67" s="12" t="s">
        <v>38</v>
      </c>
      <c r="G67" s="12" t="s">
        <v>21</v>
      </c>
      <c r="H67" s="12" t="s">
        <v>142</v>
      </c>
      <c r="I67" s="12" t="s">
        <v>23</v>
      </c>
      <c r="J67" s="15">
        <v>8.73</v>
      </c>
      <c r="K67" s="15"/>
      <c r="L67" s="12"/>
      <c r="M67" s="13"/>
    </row>
    <row r="68" spans="1:13" ht="25.5" x14ac:dyDescent="0.2">
      <c r="A68" s="12" t="s">
        <v>16</v>
      </c>
      <c r="B68" s="12" t="s">
        <v>139</v>
      </c>
      <c r="C68" s="13" t="s">
        <v>140</v>
      </c>
      <c r="D68" s="12" t="s">
        <v>150</v>
      </c>
      <c r="E68" s="14">
        <v>6347392</v>
      </c>
      <c r="F68" s="12" t="s">
        <v>38</v>
      </c>
      <c r="G68" s="12" t="s">
        <v>21</v>
      </c>
      <c r="H68" s="12" t="s">
        <v>142</v>
      </c>
      <c r="I68" s="12" t="s">
        <v>23</v>
      </c>
      <c r="J68" s="15">
        <f>8.18+0.52</f>
        <v>8.6999999999999993</v>
      </c>
      <c r="K68" s="15"/>
      <c r="L68" s="12"/>
      <c r="M68" s="13"/>
    </row>
    <row r="69" spans="1:13" ht="25.5" x14ac:dyDescent="0.2">
      <c r="A69" s="12" t="s">
        <v>16</v>
      </c>
      <c r="B69" s="12" t="s">
        <v>139</v>
      </c>
      <c r="C69" s="13" t="s">
        <v>140</v>
      </c>
      <c r="D69" s="12" t="s">
        <v>151</v>
      </c>
      <c r="E69" s="14">
        <v>8320216</v>
      </c>
      <c r="F69" s="12" t="s">
        <v>48</v>
      </c>
      <c r="G69" s="12" t="s">
        <v>49</v>
      </c>
      <c r="H69" s="12" t="s">
        <v>142</v>
      </c>
      <c r="I69" s="12" t="s">
        <v>23</v>
      </c>
      <c r="J69" s="15">
        <v>2.2799999999999998</v>
      </c>
      <c r="K69" s="15"/>
      <c r="L69" s="12"/>
      <c r="M69" s="13"/>
    </row>
    <row r="70" spans="1:13" ht="25.5" x14ac:dyDescent="0.2">
      <c r="A70" s="23" t="s">
        <v>16</v>
      </c>
      <c r="B70" s="23" t="s">
        <v>139</v>
      </c>
      <c r="C70" s="24">
        <v>48489336</v>
      </c>
      <c r="D70" s="23" t="s">
        <v>152</v>
      </c>
      <c r="E70" s="25">
        <v>9232848</v>
      </c>
      <c r="F70" s="26" t="s">
        <v>51</v>
      </c>
      <c r="G70" s="27" t="s">
        <v>63</v>
      </c>
      <c r="H70" s="26" t="s">
        <v>142</v>
      </c>
      <c r="I70" s="26" t="s">
        <v>23</v>
      </c>
      <c r="J70" s="28">
        <v>3</v>
      </c>
      <c r="K70" s="15"/>
      <c r="L70" s="12"/>
      <c r="M70" s="13" t="s">
        <v>64</v>
      </c>
    </row>
    <row r="71" spans="1:13" ht="25.5" x14ac:dyDescent="0.2">
      <c r="A71" s="12" t="s">
        <v>16</v>
      </c>
      <c r="B71" s="12" t="s">
        <v>139</v>
      </c>
      <c r="C71" s="13" t="s">
        <v>140</v>
      </c>
      <c r="D71" s="12" t="s">
        <v>153</v>
      </c>
      <c r="E71" s="14">
        <v>9716717</v>
      </c>
      <c r="F71" s="12" t="s">
        <v>38</v>
      </c>
      <c r="G71" s="12" t="s">
        <v>21</v>
      </c>
      <c r="H71" s="12" t="s">
        <v>142</v>
      </c>
      <c r="I71" s="12" t="s">
        <v>23</v>
      </c>
      <c r="J71" s="15">
        <f>8.8+0.5</f>
        <v>9.3000000000000007</v>
      </c>
      <c r="K71" s="15"/>
      <c r="L71" s="12"/>
      <c r="M71" s="13"/>
    </row>
    <row r="72" spans="1:13" ht="25.5" x14ac:dyDescent="0.2">
      <c r="A72" s="12" t="s">
        <v>16</v>
      </c>
      <c r="B72" s="12" t="s">
        <v>154</v>
      </c>
      <c r="C72" s="13" t="s">
        <v>155</v>
      </c>
      <c r="D72" s="12" t="s">
        <v>20</v>
      </c>
      <c r="E72" s="14">
        <v>1985731</v>
      </c>
      <c r="F72" s="12" t="s">
        <v>20</v>
      </c>
      <c r="G72" s="12" t="s">
        <v>21</v>
      </c>
      <c r="H72" s="12" t="s">
        <v>156</v>
      </c>
      <c r="I72" s="12" t="s">
        <v>23</v>
      </c>
      <c r="J72" s="15">
        <v>1.96</v>
      </c>
      <c r="K72" s="15"/>
      <c r="L72" s="12"/>
      <c r="M72" s="13"/>
    </row>
    <row r="73" spans="1:13" ht="25.5" x14ac:dyDescent="0.2">
      <c r="A73" s="12" t="s">
        <v>16</v>
      </c>
      <c r="B73" s="12" t="s">
        <v>154</v>
      </c>
      <c r="C73" s="13" t="s">
        <v>155</v>
      </c>
      <c r="D73" s="12" t="s">
        <v>157</v>
      </c>
      <c r="E73" s="14">
        <v>7335813</v>
      </c>
      <c r="F73" s="12" t="s">
        <v>38</v>
      </c>
      <c r="G73" s="12" t="s">
        <v>39</v>
      </c>
      <c r="H73" s="12" t="s">
        <v>73</v>
      </c>
      <c r="I73" s="12" t="s">
        <v>23</v>
      </c>
      <c r="J73" s="15">
        <v>2.5</v>
      </c>
      <c r="K73" s="15"/>
      <c r="L73" s="12"/>
      <c r="M73" s="13"/>
    </row>
    <row r="74" spans="1:13" ht="25.5" x14ac:dyDescent="0.2">
      <c r="A74" s="12" t="s">
        <v>16</v>
      </c>
      <c r="B74" s="12" t="s">
        <v>154</v>
      </c>
      <c r="C74" s="13" t="s">
        <v>155</v>
      </c>
      <c r="D74" s="12" t="s">
        <v>158</v>
      </c>
      <c r="E74" s="14">
        <v>7684377</v>
      </c>
      <c r="F74" s="12" t="s">
        <v>38</v>
      </c>
      <c r="G74" s="12" t="s">
        <v>39</v>
      </c>
      <c r="H74" s="12" t="s">
        <v>156</v>
      </c>
      <c r="I74" s="12" t="s">
        <v>23</v>
      </c>
      <c r="J74" s="15">
        <v>6.13</v>
      </c>
      <c r="K74" s="15"/>
      <c r="L74" s="12"/>
      <c r="M74" s="13"/>
    </row>
    <row r="75" spans="1:13" ht="25.5" x14ac:dyDescent="0.2">
      <c r="A75" s="12" t="s">
        <v>16</v>
      </c>
      <c r="B75" s="12" t="s">
        <v>159</v>
      </c>
      <c r="C75" s="13" t="s">
        <v>160</v>
      </c>
      <c r="D75" s="12" t="s">
        <v>161</v>
      </c>
      <c r="E75" s="14">
        <v>1669176</v>
      </c>
      <c r="F75" s="12" t="s">
        <v>48</v>
      </c>
      <c r="G75" s="12" t="s">
        <v>49</v>
      </c>
      <c r="H75" s="12" t="s">
        <v>162</v>
      </c>
      <c r="I75" s="12" t="s">
        <v>23</v>
      </c>
      <c r="J75" s="15">
        <v>5.4</v>
      </c>
      <c r="K75" s="15"/>
      <c r="L75" s="12"/>
      <c r="M75" s="13"/>
    </row>
    <row r="76" spans="1:13" ht="25.5" x14ac:dyDescent="0.2">
      <c r="A76" s="12" t="s">
        <v>16</v>
      </c>
      <c r="B76" s="12" t="s">
        <v>159</v>
      </c>
      <c r="C76" s="13" t="s">
        <v>160</v>
      </c>
      <c r="D76" s="12" t="s">
        <v>163</v>
      </c>
      <c r="E76" s="14">
        <v>1933912</v>
      </c>
      <c r="F76" s="12" t="s">
        <v>38</v>
      </c>
      <c r="G76" s="12" t="s">
        <v>21</v>
      </c>
      <c r="H76" s="12" t="s">
        <v>162</v>
      </c>
      <c r="I76" s="12" t="s">
        <v>23</v>
      </c>
      <c r="J76" s="15">
        <v>14.6</v>
      </c>
      <c r="K76" s="15"/>
      <c r="L76" s="36"/>
      <c r="M76" s="13" t="s">
        <v>164</v>
      </c>
    </row>
    <row r="77" spans="1:13" ht="25.5" x14ac:dyDescent="0.2">
      <c r="A77" s="12" t="s">
        <v>16</v>
      </c>
      <c r="B77" s="12" t="s">
        <v>159</v>
      </c>
      <c r="C77" s="13" t="s">
        <v>160</v>
      </c>
      <c r="D77" s="12" t="s">
        <v>165</v>
      </c>
      <c r="E77" s="14">
        <v>5607581</v>
      </c>
      <c r="F77" s="12" t="s">
        <v>38</v>
      </c>
      <c r="G77" s="12" t="s">
        <v>21</v>
      </c>
      <c r="H77" s="12" t="s">
        <v>55</v>
      </c>
      <c r="I77" s="12" t="s">
        <v>23</v>
      </c>
      <c r="J77" s="15">
        <v>3.95</v>
      </c>
      <c r="K77" s="15"/>
      <c r="L77" s="12"/>
      <c r="M77" s="13"/>
    </row>
    <row r="78" spans="1:13" ht="25.5" x14ac:dyDescent="0.2">
      <c r="A78" s="23" t="s">
        <v>16</v>
      </c>
      <c r="B78" s="23" t="s">
        <v>159</v>
      </c>
      <c r="C78" s="24">
        <v>47997885</v>
      </c>
      <c r="D78" s="23" t="s">
        <v>166</v>
      </c>
      <c r="E78" s="25">
        <v>5923339</v>
      </c>
      <c r="F78" s="26" t="s">
        <v>51</v>
      </c>
      <c r="G78" s="27" t="s">
        <v>63</v>
      </c>
      <c r="H78" s="26" t="s">
        <v>162</v>
      </c>
      <c r="I78" s="26" t="s">
        <v>23</v>
      </c>
      <c r="J78" s="28">
        <v>3</v>
      </c>
      <c r="K78" s="15"/>
      <c r="L78" s="12"/>
      <c r="M78" s="13" t="s">
        <v>64</v>
      </c>
    </row>
    <row r="79" spans="1:13" x14ac:dyDescent="0.2">
      <c r="A79" s="12" t="s">
        <v>16</v>
      </c>
      <c r="B79" s="12" t="s">
        <v>159</v>
      </c>
      <c r="C79" s="13" t="s">
        <v>160</v>
      </c>
      <c r="D79" s="12" t="s">
        <v>167</v>
      </c>
      <c r="E79" s="14">
        <v>8071473</v>
      </c>
      <c r="F79" s="12" t="s">
        <v>31</v>
      </c>
      <c r="G79" s="12" t="s">
        <v>28</v>
      </c>
      <c r="H79" s="12" t="s">
        <v>162</v>
      </c>
      <c r="I79" s="12" t="s">
        <v>30</v>
      </c>
      <c r="J79" s="17">
        <v>26</v>
      </c>
      <c r="K79" s="15"/>
      <c r="L79" s="12"/>
      <c r="M79" s="13"/>
    </row>
    <row r="80" spans="1:13" x14ac:dyDescent="0.2">
      <c r="A80" s="12" t="s">
        <v>16</v>
      </c>
      <c r="B80" s="12" t="s">
        <v>159</v>
      </c>
      <c r="C80" s="13" t="s">
        <v>160</v>
      </c>
      <c r="D80" s="12" t="s">
        <v>167</v>
      </c>
      <c r="E80" s="14">
        <v>9351397</v>
      </c>
      <c r="F80" s="12" t="s">
        <v>51</v>
      </c>
      <c r="G80" s="12" t="s">
        <v>28</v>
      </c>
      <c r="H80" s="12" t="s">
        <v>162</v>
      </c>
      <c r="I80" s="12" t="s">
        <v>30</v>
      </c>
      <c r="J80" s="17">
        <v>3</v>
      </c>
      <c r="K80" s="15"/>
      <c r="L80" s="12"/>
      <c r="M80" s="13"/>
    </row>
    <row r="81" spans="1:13" ht="25.5" x14ac:dyDescent="0.2">
      <c r="A81" s="12" t="s">
        <v>16</v>
      </c>
      <c r="B81" s="12" t="s">
        <v>168</v>
      </c>
      <c r="C81" s="13" t="s">
        <v>169</v>
      </c>
      <c r="D81" s="12" t="s">
        <v>170</v>
      </c>
      <c r="E81" s="14">
        <v>1424535</v>
      </c>
      <c r="F81" s="12" t="s">
        <v>48</v>
      </c>
      <c r="G81" s="12" t="s">
        <v>49</v>
      </c>
      <c r="H81" s="12" t="s">
        <v>44</v>
      </c>
      <c r="I81" s="12" t="s">
        <v>23</v>
      </c>
      <c r="J81" s="34">
        <v>3.93</v>
      </c>
      <c r="K81" s="37"/>
      <c r="L81" s="38"/>
      <c r="M81" s="39"/>
    </row>
    <row r="82" spans="1:13" ht="25.5" x14ac:dyDescent="0.2">
      <c r="A82" s="12" t="s">
        <v>16</v>
      </c>
      <c r="B82" s="12" t="s">
        <v>168</v>
      </c>
      <c r="C82" s="13" t="s">
        <v>169</v>
      </c>
      <c r="D82" s="12" t="s">
        <v>97</v>
      </c>
      <c r="E82" s="14">
        <v>4540308</v>
      </c>
      <c r="F82" s="12" t="s">
        <v>38</v>
      </c>
      <c r="G82" s="12" t="s">
        <v>21</v>
      </c>
      <c r="H82" s="12" t="s">
        <v>171</v>
      </c>
      <c r="I82" s="12" t="s">
        <v>23</v>
      </c>
      <c r="J82" s="15">
        <v>13.4</v>
      </c>
      <c r="K82" s="15"/>
      <c r="L82" s="12"/>
      <c r="M82" s="13"/>
    </row>
    <row r="83" spans="1:13" ht="25.5" x14ac:dyDescent="0.2">
      <c r="A83" s="12" t="s">
        <v>16</v>
      </c>
      <c r="B83" s="12" t="s">
        <v>168</v>
      </c>
      <c r="C83" s="13" t="s">
        <v>169</v>
      </c>
      <c r="D83" s="12" t="s">
        <v>95</v>
      </c>
      <c r="E83" s="14">
        <v>6560768</v>
      </c>
      <c r="F83" s="12" t="s">
        <v>20</v>
      </c>
      <c r="G83" s="12" t="s">
        <v>21</v>
      </c>
      <c r="H83" s="12" t="s">
        <v>171</v>
      </c>
      <c r="I83" s="12" t="s">
        <v>23</v>
      </c>
      <c r="J83" s="15">
        <v>4.55</v>
      </c>
      <c r="K83" s="15"/>
      <c r="L83" s="12"/>
      <c r="M83" s="13"/>
    </row>
    <row r="84" spans="1:13" ht="25.5" x14ac:dyDescent="0.2">
      <c r="A84" s="12" t="s">
        <v>16</v>
      </c>
      <c r="B84" s="12" t="s">
        <v>172</v>
      </c>
      <c r="C84" s="13" t="s">
        <v>173</v>
      </c>
      <c r="D84" s="12" t="s">
        <v>174</v>
      </c>
      <c r="E84" s="14">
        <v>3219933</v>
      </c>
      <c r="F84" s="12" t="s">
        <v>136</v>
      </c>
      <c r="G84" s="12" t="s">
        <v>49</v>
      </c>
      <c r="H84" s="12" t="s">
        <v>22</v>
      </c>
      <c r="I84" s="12" t="s">
        <v>23</v>
      </c>
      <c r="J84" s="15">
        <v>3</v>
      </c>
      <c r="K84" s="15"/>
      <c r="L84" s="12"/>
      <c r="M84" s="13"/>
    </row>
    <row r="85" spans="1:13" ht="25.5" x14ac:dyDescent="0.2">
      <c r="A85" s="12" t="s">
        <v>16</v>
      </c>
      <c r="B85" s="12" t="s">
        <v>172</v>
      </c>
      <c r="C85" s="13" t="s">
        <v>173</v>
      </c>
      <c r="D85" s="12" t="s">
        <v>175</v>
      </c>
      <c r="E85" s="14">
        <v>4453882</v>
      </c>
      <c r="F85" s="12" t="s">
        <v>38</v>
      </c>
      <c r="G85" s="12" t="s">
        <v>39</v>
      </c>
      <c r="H85" s="12" t="s">
        <v>22</v>
      </c>
      <c r="I85" s="12" t="s">
        <v>23</v>
      </c>
      <c r="J85" s="34">
        <v>18.5</v>
      </c>
      <c r="K85" s="20" t="s">
        <v>176</v>
      </c>
      <c r="L85" s="18">
        <v>45413</v>
      </c>
      <c r="M85" s="13" t="s">
        <v>177</v>
      </c>
    </row>
    <row r="86" spans="1:13" ht="26.25" customHeight="1" x14ac:dyDescent="0.2">
      <c r="A86" s="12" t="s">
        <v>16</v>
      </c>
      <c r="B86" s="12" t="s">
        <v>178</v>
      </c>
      <c r="C86" s="13" t="s">
        <v>179</v>
      </c>
      <c r="D86" s="12" t="s">
        <v>180</v>
      </c>
      <c r="E86" s="14">
        <v>1898055</v>
      </c>
      <c r="F86" s="12" t="s">
        <v>31</v>
      </c>
      <c r="G86" s="12" t="s">
        <v>28</v>
      </c>
      <c r="H86" s="12" t="s">
        <v>55</v>
      </c>
      <c r="I86" s="12" t="s">
        <v>30</v>
      </c>
      <c r="J86" s="17">
        <v>20</v>
      </c>
      <c r="K86" s="15"/>
      <c r="L86" s="12"/>
      <c r="M86" s="13"/>
    </row>
    <row r="87" spans="1:13" ht="25.5" x14ac:dyDescent="0.2">
      <c r="A87" s="12" t="s">
        <v>16</v>
      </c>
      <c r="B87" s="12" t="s">
        <v>181</v>
      </c>
      <c r="C87" s="13" t="s">
        <v>182</v>
      </c>
      <c r="D87" s="12" t="s">
        <v>183</v>
      </c>
      <c r="E87" s="14">
        <v>4198127</v>
      </c>
      <c r="F87" s="12" t="s">
        <v>48</v>
      </c>
      <c r="G87" s="12" t="s">
        <v>49</v>
      </c>
      <c r="H87" s="12" t="s">
        <v>44</v>
      </c>
      <c r="I87" s="12" t="s">
        <v>23</v>
      </c>
      <c r="J87" s="15">
        <v>1.64</v>
      </c>
      <c r="K87" s="15"/>
      <c r="L87" s="12"/>
      <c r="M87" s="13"/>
    </row>
    <row r="88" spans="1:13" ht="25.5" x14ac:dyDescent="0.2">
      <c r="A88" s="12" t="s">
        <v>16</v>
      </c>
      <c r="B88" s="12" t="s">
        <v>181</v>
      </c>
      <c r="C88" s="13" t="s">
        <v>182</v>
      </c>
      <c r="D88" s="12" t="s">
        <v>184</v>
      </c>
      <c r="E88" s="14">
        <v>4730024</v>
      </c>
      <c r="F88" s="12" t="s">
        <v>38</v>
      </c>
      <c r="G88" s="12" t="s">
        <v>21</v>
      </c>
      <c r="H88" s="12" t="s">
        <v>44</v>
      </c>
      <c r="I88" s="12" t="s">
        <v>23</v>
      </c>
      <c r="J88" s="15">
        <f>5.08+1.02</f>
        <v>6.1</v>
      </c>
      <c r="K88" s="15"/>
      <c r="L88" s="12"/>
      <c r="M88" s="13"/>
    </row>
    <row r="89" spans="1:13" ht="25.5" x14ac:dyDescent="0.2">
      <c r="A89" s="12" t="s">
        <v>16</v>
      </c>
      <c r="B89" s="12" t="s">
        <v>185</v>
      </c>
      <c r="C89" s="13" t="s">
        <v>186</v>
      </c>
      <c r="D89" s="12" t="s">
        <v>187</v>
      </c>
      <c r="E89" s="14">
        <v>7633164</v>
      </c>
      <c r="F89" s="12" t="s">
        <v>31</v>
      </c>
      <c r="G89" s="12" t="s">
        <v>28</v>
      </c>
      <c r="H89" s="12" t="s">
        <v>22</v>
      </c>
      <c r="I89" s="12" t="s">
        <v>30</v>
      </c>
      <c r="J89" s="17">
        <v>19</v>
      </c>
      <c r="K89" s="15"/>
      <c r="L89" s="12"/>
      <c r="M89" s="13"/>
    </row>
    <row r="90" spans="1:13" ht="25.5" x14ac:dyDescent="0.2">
      <c r="A90" s="12" t="s">
        <v>16</v>
      </c>
      <c r="B90" s="12" t="s">
        <v>188</v>
      </c>
      <c r="C90" s="13" t="s">
        <v>189</v>
      </c>
      <c r="D90" s="12" t="s">
        <v>190</v>
      </c>
      <c r="E90" s="14">
        <v>4417297</v>
      </c>
      <c r="F90" s="12" t="s">
        <v>27</v>
      </c>
      <c r="G90" s="12" t="s">
        <v>28</v>
      </c>
      <c r="H90" s="12" t="s">
        <v>73</v>
      </c>
      <c r="I90" s="12" t="s">
        <v>30</v>
      </c>
      <c r="J90" s="17">
        <v>22</v>
      </c>
      <c r="K90" s="15"/>
      <c r="L90" s="18"/>
      <c r="M90" s="13" t="s">
        <v>191</v>
      </c>
    </row>
    <row r="91" spans="1:13" ht="25.5" x14ac:dyDescent="0.2">
      <c r="A91" s="12" t="s">
        <v>16</v>
      </c>
      <c r="B91" s="12" t="s">
        <v>188</v>
      </c>
      <c r="C91" s="13" t="s">
        <v>189</v>
      </c>
      <c r="D91" s="12" t="s">
        <v>190</v>
      </c>
      <c r="E91" s="14">
        <v>4961534</v>
      </c>
      <c r="F91" s="12" t="s">
        <v>31</v>
      </c>
      <c r="G91" s="12" t="s">
        <v>28</v>
      </c>
      <c r="H91" s="12" t="s">
        <v>73</v>
      </c>
      <c r="I91" s="12" t="s">
        <v>30</v>
      </c>
      <c r="J91" s="17">
        <v>15</v>
      </c>
      <c r="K91" s="15"/>
      <c r="L91" s="18"/>
      <c r="M91" s="13" t="s">
        <v>191</v>
      </c>
    </row>
    <row r="92" spans="1:13" ht="25.5" x14ac:dyDescent="0.2">
      <c r="A92" s="12" t="s">
        <v>16</v>
      </c>
      <c r="B92" s="12" t="s">
        <v>192</v>
      </c>
      <c r="C92" s="13" t="s">
        <v>189</v>
      </c>
      <c r="D92" s="12" t="s">
        <v>193</v>
      </c>
      <c r="E92" s="14">
        <v>5181469</v>
      </c>
      <c r="F92" s="12" t="s">
        <v>48</v>
      </c>
      <c r="G92" s="12" t="s">
        <v>49</v>
      </c>
      <c r="H92" s="12" t="s">
        <v>22</v>
      </c>
      <c r="I92" s="12" t="s">
        <v>23</v>
      </c>
      <c r="J92" s="15">
        <v>5</v>
      </c>
      <c r="K92" s="15"/>
      <c r="L92" s="18"/>
      <c r="M92" s="13" t="s">
        <v>191</v>
      </c>
    </row>
    <row r="93" spans="1:13" ht="25.5" x14ac:dyDescent="0.2">
      <c r="A93" s="12" t="s">
        <v>16</v>
      </c>
      <c r="B93" s="12" t="s">
        <v>192</v>
      </c>
      <c r="C93" s="13" t="s">
        <v>189</v>
      </c>
      <c r="D93" s="12" t="s">
        <v>194</v>
      </c>
      <c r="E93" s="14">
        <v>5269505</v>
      </c>
      <c r="F93" s="12" t="s">
        <v>31</v>
      </c>
      <c r="G93" s="12" t="s">
        <v>28</v>
      </c>
      <c r="H93" s="12" t="s">
        <v>22</v>
      </c>
      <c r="I93" s="12" t="s">
        <v>30</v>
      </c>
      <c r="J93" s="17">
        <v>46</v>
      </c>
      <c r="K93" s="15"/>
      <c r="L93" s="18"/>
      <c r="M93" s="13" t="s">
        <v>191</v>
      </c>
    </row>
    <row r="94" spans="1:13" ht="25.5" x14ac:dyDescent="0.2">
      <c r="A94" s="12" t="s">
        <v>16</v>
      </c>
      <c r="B94" s="12" t="s">
        <v>192</v>
      </c>
      <c r="C94" s="13" t="s">
        <v>189</v>
      </c>
      <c r="D94" s="12" t="s">
        <v>194</v>
      </c>
      <c r="E94" s="14">
        <v>6697699</v>
      </c>
      <c r="F94" s="12" t="s">
        <v>27</v>
      </c>
      <c r="G94" s="12" t="s">
        <v>28</v>
      </c>
      <c r="H94" s="12" t="s">
        <v>22</v>
      </c>
      <c r="I94" s="12" t="s">
        <v>30</v>
      </c>
      <c r="J94" s="17">
        <v>19</v>
      </c>
      <c r="K94" s="15"/>
      <c r="L94" s="18"/>
      <c r="M94" s="13" t="s">
        <v>191</v>
      </c>
    </row>
    <row r="95" spans="1:13" ht="25.5" x14ac:dyDescent="0.2">
      <c r="A95" s="12" t="s">
        <v>16</v>
      </c>
      <c r="B95" s="12" t="s">
        <v>195</v>
      </c>
      <c r="C95" s="13" t="s">
        <v>196</v>
      </c>
      <c r="D95" s="12" t="s">
        <v>197</v>
      </c>
      <c r="E95" s="14">
        <v>8083401</v>
      </c>
      <c r="F95" s="12" t="s">
        <v>38</v>
      </c>
      <c r="G95" s="12" t="s">
        <v>21</v>
      </c>
      <c r="H95" s="12" t="s">
        <v>130</v>
      </c>
      <c r="I95" s="12" t="s">
        <v>23</v>
      </c>
      <c r="J95" s="15">
        <f>1.57+0.53</f>
        <v>2.1</v>
      </c>
      <c r="K95" s="15"/>
      <c r="L95" s="12"/>
      <c r="M95" s="13"/>
    </row>
    <row r="96" spans="1:13" ht="25.5" x14ac:dyDescent="0.2">
      <c r="A96" s="12" t="s">
        <v>16</v>
      </c>
      <c r="B96" s="12" t="s">
        <v>198</v>
      </c>
      <c r="C96" s="13" t="s">
        <v>199</v>
      </c>
      <c r="D96" s="12" t="s">
        <v>200</v>
      </c>
      <c r="E96" s="14">
        <v>1250428</v>
      </c>
      <c r="F96" s="12" t="s">
        <v>38</v>
      </c>
      <c r="G96" s="12" t="s">
        <v>21</v>
      </c>
      <c r="H96" s="12" t="s">
        <v>201</v>
      </c>
      <c r="I96" s="12" t="s">
        <v>23</v>
      </c>
      <c r="J96" s="15">
        <v>2.5</v>
      </c>
      <c r="K96" s="15"/>
      <c r="L96" s="12"/>
      <c r="M96" s="13"/>
    </row>
    <row r="97" spans="1:13" ht="25.5" x14ac:dyDescent="0.2">
      <c r="A97" s="23" t="s">
        <v>16</v>
      </c>
      <c r="B97" s="23" t="s">
        <v>202</v>
      </c>
      <c r="C97" s="24" t="s">
        <v>203</v>
      </c>
      <c r="D97" s="23" t="s">
        <v>204</v>
      </c>
      <c r="E97" s="40">
        <v>9313981</v>
      </c>
      <c r="F97" s="26" t="s">
        <v>51</v>
      </c>
      <c r="G97" s="27" t="s">
        <v>63</v>
      </c>
      <c r="H97" s="26" t="s">
        <v>205</v>
      </c>
      <c r="I97" s="12" t="s">
        <v>23</v>
      </c>
      <c r="J97" s="28">
        <v>3.5</v>
      </c>
      <c r="K97" s="15"/>
      <c r="L97" s="12"/>
      <c r="M97" s="13" t="s">
        <v>64</v>
      </c>
    </row>
    <row r="98" spans="1:13" ht="25.5" x14ac:dyDescent="0.2">
      <c r="A98" s="12" t="s">
        <v>16</v>
      </c>
      <c r="B98" s="12" t="s">
        <v>206</v>
      </c>
      <c r="C98" s="13" t="s">
        <v>207</v>
      </c>
      <c r="D98" s="12" t="s">
        <v>208</v>
      </c>
      <c r="E98" s="14">
        <v>2089483</v>
      </c>
      <c r="F98" s="12" t="s">
        <v>38</v>
      </c>
      <c r="G98" s="12" t="s">
        <v>39</v>
      </c>
      <c r="H98" s="12" t="s">
        <v>209</v>
      </c>
      <c r="I98" s="12" t="s">
        <v>23</v>
      </c>
      <c r="J98" s="34">
        <v>14.36</v>
      </c>
      <c r="K98" s="20" t="s">
        <v>210</v>
      </c>
      <c r="L98" s="18">
        <v>45292</v>
      </c>
      <c r="M98" s="13" t="s">
        <v>211</v>
      </c>
    </row>
    <row r="99" spans="1:13" ht="38.25" x14ac:dyDescent="0.2">
      <c r="A99" s="12" t="s">
        <v>16</v>
      </c>
      <c r="B99" s="12" t="s">
        <v>212</v>
      </c>
      <c r="C99" s="13" t="s">
        <v>213</v>
      </c>
      <c r="D99" s="12" t="s">
        <v>214</v>
      </c>
      <c r="E99" s="14">
        <v>9913187</v>
      </c>
      <c r="F99" s="12" t="s">
        <v>38</v>
      </c>
      <c r="G99" s="12" t="s">
        <v>39</v>
      </c>
      <c r="H99" s="12" t="s">
        <v>87</v>
      </c>
      <c r="I99" s="12" t="s">
        <v>23</v>
      </c>
      <c r="J99" s="15">
        <v>7.18</v>
      </c>
      <c r="K99" s="20" t="s">
        <v>215</v>
      </c>
      <c r="L99" s="18">
        <v>45658</v>
      </c>
      <c r="M99" s="13" t="s">
        <v>216</v>
      </c>
    </row>
    <row r="100" spans="1:13" ht="25.5" x14ac:dyDescent="0.2">
      <c r="A100" s="12" t="s">
        <v>16</v>
      </c>
      <c r="B100" s="12" t="s">
        <v>217</v>
      </c>
      <c r="C100" s="13" t="s">
        <v>218</v>
      </c>
      <c r="D100" s="12" t="s">
        <v>217</v>
      </c>
      <c r="E100" s="14">
        <v>4947608</v>
      </c>
      <c r="F100" s="12" t="s">
        <v>20</v>
      </c>
      <c r="G100" s="12" t="s">
        <v>21</v>
      </c>
      <c r="H100" s="12" t="s">
        <v>219</v>
      </c>
      <c r="I100" s="12" t="s">
        <v>23</v>
      </c>
      <c r="J100" s="15">
        <v>5.74</v>
      </c>
      <c r="K100" s="15"/>
      <c r="L100" s="12"/>
      <c r="M100" s="13"/>
    </row>
    <row r="101" spans="1:13" ht="25.5" x14ac:dyDescent="0.2">
      <c r="A101" s="12" t="s">
        <v>16</v>
      </c>
      <c r="B101" s="12" t="s">
        <v>220</v>
      </c>
      <c r="C101" s="13" t="s">
        <v>221</v>
      </c>
      <c r="D101" s="12" t="s">
        <v>220</v>
      </c>
      <c r="E101" s="14">
        <v>9405491</v>
      </c>
      <c r="F101" s="12" t="s">
        <v>38</v>
      </c>
      <c r="G101" s="12" t="s">
        <v>21</v>
      </c>
      <c r="H101" s="12" t="s">
        <v>130</v>
      </c>
      <c r="I101" s="12" t="s">
        <v>23</v>
      </c>
      <c r="J101" s="15">
        <f>4+1</f>
        <v>5</v>
      </c>
      <c r="K101" s="15"/>
      <c r="L101" s="12"/>
      <c r="M101" s="13"/>
    </row>
    <row r="102" spans="1:13" ht="25.5" x14ac:dyDescent="0.2">
      <c r="A102" s="12" t="s">
        <v>16</v>
      </c>
      <c r="B102" s="12" t="s">
        <v>222</v>
      </c>
      <c r="C102" s="13" t="s">
        <v>223</v>
      </c>
      <c r="D102" s="12" t="s">
        <v>224</v>
      </c>
      <c r="E102" s="14">
        <v>1373730</v>
      </c>
      <c r="F102" s="12" t="s">
        <v>48</v>
      </c>
      <c r="G102" s="12" t="s">
        <v>49</v>
      </c>
      <c r="H102" s="12" t="s">
        <v>87</v>
      </c>
      <c r="I102" s="12" t="s">
        <v>23</v>
      </c>
      <c r="J102" s="15">
        <v>1.55</v>
      </c>
      <c r="K102" s="15"/>
      <c r="L102" s="12"/>
      <c r="M102" s="13"/>
    </row>
    <row r="103" spans="1:13" ht="25.5" x14ac:dyDescent="0.2">
      <c r="A103" s="12" t="s">
        <v>16</v>
      </c>
      <c r="B103" s="12" t="s">
        <v>222</v>
      </c>
      <c r="C103" s="13" t="s">
        <v>223</v>
      </c>
      <c r="D103" s="12" t="s">
        <v>225</v>
      </c>
      <c r="E103" s="14">
        <v>1869567</v>
      </c>
      <c r="F103" s="12" t="s">
        <v>31</v>
      </c>
      <c r="G103" s="12" t="s">
        <v>28</v>
      </c>
      <c r="H103" s="12" t="s">
        <v>87</v>
      </c>
      <c r="I103" s="12" t="s">
        <v>30</v>
      </c>
      <c r="J103" s="29">
        <v>42</v>
      </c>
      <c r="K103" s="37"/>
      <c r="L103" s="12"/>
      <c r="M103" s="41"/>
    </row>
    <row r="104" spans="1:13" ht="25.5" x14ac:dyDescent="0.2">
      <c r="A104" s="12" t="s">
        <v>16</v>
      </c>
      <c r="B104" s="12" t="s">
        <v>222</v>
      </c>
      <c r="C104" s="13" t="s">
        <v>223</v>
      </c>
      <c r="D104" s="12" t="s">
        <v>226</v>
      </c>
      <c r="E104" s="14">
        <v>2119454</v>
      </c>
      <c r="F104" s="12" t="s">
        <v>38</v>
      </c>
      <c r="G104" s="12" t="s">
        <v>39</v>
      </c>
      <c r="H104" s="12" t="s">
        <v>227</v>
      </c>
      <c r="I104" s="12" t="s">
        <v>23</v>
      </c>
      <c r="J104" s="15">
        <v>6.1</v>
      </c>
      <c r="K104" s="15"/>
      <c r="L104" s="12"/>
      <c r="M104" s="42"/>
    </row>
    <row r="105" spans="1:13" ht="25.5" x14ac:dyDescent="0.2">
      <c r="A105" s="12" t="s">
        <v>16</v>
      </c>
      <c r="B105" s="12" t="s">
        <v>222</v>
      </c>
      <c r="C105" s="13" t="s">
        <v>223</v>
      </c>
      <c r="D105" s="12" t="s">
        <v>225</v>
      </c>
      <c r="E105" s="14">
        <v>3511015</v>
      </c>
      <c r="F105" s="12" t="s">
        <v>31</v>
      </c>
      <c r="G105" s="12" t="s">
        <v>28</v>
      </c>
      <c r="H105" s="12" t="s">
        <v>87</v>
      </c>
      <c r="I105" s="12" t="s">
        <v>30</v>
      </c>
      <c r="J105" s="17">
        <v>70</v>
      </c>
      <c r="K105" s="15"/>
      <c r="L105" s="12"/>
      <c r="M105" s="42"/>
    </row>
    <row r="106" spans="1:13" ht="25.5" x14ac:dyDescent="0.2">
      <c r="A106" s="12" t="s">
        <v>16</v>
      </c>
      <c r="B106" s="12" t="s">
        <v>222</v>
      </c>
      <c r="C106" s="13" t="s">
        <v>223</v>
      </c>
      <c r="D106" s="12" t="s">
        <v>228</v>
      </c>
      <c r="E106" s="14">
        <v>3940307</v>
      </c>
      <c r="F106" s="12" t="s">
        <v>51</v>
      </c>
      <c r="G106" s="12" t="s">
        <v>28</v>
      </c>
      <c r="H106" s="12" t="s">
        <v>87</v>
      </c>
      <c r="I106" s="12" t="s">
        <v>30</v>
      </c>
      <c r="J106" s="17">
        <v>4</v>
      </c>
      <c r="K106" s="15"/>
      <c r="L106" s="12"/>
      <c r="M106" s="42"/>
    </row>
    <row r="107" spans="1:13" ht="25.5" x14ac:dyDescent="0.2">
      <c r="A107" s="12" t="s">
        <v>16</v>
      </c>
      <c r="B107" s="12" t="s">
        <v>222</v>
      </c>
      <c r="C107" s="13" t="s">
        <v>223</v>
      </c>
      <c r="D107" s="12" t="s">
        <v>229</v>
      </c>
      <c r="E107" s="14">
        <v>6696436</v>
      </c>
      <c r="F107" s="12" t="s">
        <v>27</v>
      </c>
      <c r="G107" s="12" t="s">
        <v>28</v>
      </c>
      <c r="H107" s="12" t="s">
        <v>87</v>
      </c>
      <c r="I107" s="12" t="s">
        <v>30</v>
      </c>
      <c r="J107" s="29">
        <v>36</v>
      </c>
      <c r="K107" s="37"/>
      <c r="L107" s="43"/>
      <c r="M107" s="41"/>
    </row>
    <row r="108" spans="1:13" ht="25.5" x14ac:dyDescent="0.2">
      <c r="A108" s="12" t="s">
        <v>16</v>
      </c>
      <c r="B108" s="12" t="s">
        <v>222</v>
      </c>
      <c r="C108" s="13" t="s">
        <v>223</v>
      </c>
      <c r="D108" s="12" t="s">
        <v>228</v>
      </c>
      <c r="E108" s="14">
        <v>7318632</v>
      </c>
      <c r="F108" s="12" t="s">
        <v>51</v>
      </c>
      <c r="G108" s="12" t="s">
        <v>28</v>
      </c>
      <c r="H108" s="12" t="s">
        <v>87</v>
      </c>
      <c r="I108" s="12" t="s">
        <v>30</v>
      </c>
      <c r="J108" s="29">
        <v>4</v>
      </c>
      <c r="K108" s="17"/>
      <c r="L108" s="12"/>
      <c r="M108" s="13"/>
    </row>
    <row r="109" spans="1:13" ht="25.5" x14ac:dyDescent="0.2">
      <c r="A109" s="12" t="s">
        <v>16</v>
      </c>
      <c r="B109" s="12" t="s">
        <v>230</v>
      </c>
      <c r="C109" s="13" t="s">
        <v>231</v>
      </c>
      <c r="D109" s="12" t="s">
        <v>230</v>
      </c>
      <c r="E109" s="14">
        <v>9076518</v>
      </c>
      <c r="F109" s="12" t="s">
        <v>38</v>
      </c>
      <c r="G109" s="12" t="s">
        <v>21</v>
      </c>
      <c r="H109" s="12" t="s">
        <v>142</v>
      </c>
      <c r="I109" s="12" t="s">
        <v>23</v>
      </c>
      <c r="J109" s="15">
        <f>7+0.5</f>
        <v>7.5</v>
      </c>
      <c r="K109" s="15"/>
      <c r="L109" s="12"/>
      <c r="M109" s="13"/>
    </row>
    <row r="110" spans="1:13" ht="25.5" x14ac:dyDescent="0.2">
      <c r="A110" s="12" t="s">
        <v>16</v>
      </c>
      <c r="B110" s="12" t="s">
        <v>206</v>
      </c>
      <c r="C110" s="13" t="s">
        <v>207</v>
      </c>
      <c r="D110" s="12" t="s">
        <v>232</v>
      </c>
      <c r="E110" s="14">
        <v>4644158</v>
      </c>
      <c r="F110" s="12" t="s">
        <v>27</v>
      </c>
      <c r="G110" s="12" t="s">
        <v>28</v>
      </c>
      <c r="H110" s="12" t="s">
        <v>40</v>
      </c>
      <c r="I110" s="12" t="s">
        <v>30</v>
      </c>
      <c r="J110" s="17">
        <v>54</v>
      </c>
      <c r="K110" s="15"/>
      <c r="L110" s="12"/>
      <c r="M110" s="13"/>
    </row>
    <row r="111" spans="1:13" ht="25.5" x14ac:dyDescent="0.2">
      <c r="A111" s="12" t="s">
        <v>16</v>
      </c>
      <c r="B111" s="12" t="s">
        <v>206</v>
      </c>
      <c r="C111" s="13" t="s">
        <v>207</v>
      </c>
      <c r="D111" s="12" t="s">
        <v>233</v>
      </c>
      <c r="E111" s="14">
        <v>5115374</v>
      </c>
      <c r="F111" s="12" t="s">
        <v>31</v>
      </c>
      <c r="G111" s="12" t="s">
        <v>28</v>
      </c>
      <c r="H111" s="12" t="s">
        <v>40</v>
      </c>
      <c r="I111" s="12" t="s">
        <v>30</v>
      </c>
      <c r="J111" s="17">
        <v>112</v>
      </c>
      <c r="K111" s="15"/>
      <c r="L111" s="12"/>
      <c r="M111" s="13"/>
    </row>
    <row r="112" spans="1:13" ht="25.5" x14ac:dyDescent="0.2">
      <c r="A112" s="12" t="s">
        <v>16</v>
      </c>
      <c r="B112" s="12" t="s">
        <v>206</v>
      </c>
      <c r="C112" s="13" t="s">
        <v>207</v>
      </c>
      <c r="D112" s="12" t="s">
        <v>234</v>
      </c>
      <c r="E112" s="14">
        <v>8827041</v>
      </c>
      <c r="F112" s="12" t="s">
        <v>27</v>
      </c>
      <c r="G112" s="12" t="s">
        <v>28</v>
      </c>
      <c r="H112" s="12" t="s">
        <v>40</v>
      </c>
      <c r="I112" s="12" t="s">
        <v>30</v>
      </c>
      <c r="J112" s="17">
        <v>24</v>
      </c>
      <c r="K112" s="15"/>
      <c r="L112" s="12"/>
      <c r="M112" s="13"/>
    </row>
    <row r="113" spans="1:13" ht="25.5" x14ac:dyDescent="0.2">
      <c r="A113" s="12" t="s">
        <v>16</v>
      </c>
      <c r="B113" s="12" t="s">
        <v>206</v>
      </c>
      <c r="C113" s="13" t="s">
        <v>207</v>
      </c>
      <c r="D113" s="12" t="s">
        <v>235</v>
      </c>
      <c r="E113" s="14">
        <v>9444030</v>
      </c>
      <c r="F113" s="12" t="s">
        <v>27</v>
      </c>
      <c r="G113" s="12" t="s">
        <v>28</v>
      </c>
      <c r="H113" s="12" t="s">
        <v>40</v>
      </c>
      <c r="I113" s="12" t="s">
        <v>30</v>
      </c>
      <c r="J113" s="29">
        <v>37</v>
      </c>
      <c r="K113" s="20" t="s">
        <v>236</v>
      </c>
      <c r="L113" s="18">
        <v>45292</v>
      </c>
      <c r="M113" s="13" t="s">
        <v>237</v>
      </c>
    </row>
    <row r="114" spans="1:13" ht="25.5" x14ac:dyDescent="0.2">
      <c r="A114" s="12" t="s">
        <v>16</v>
      </c>
      <c r="B114" s="12" t="s">
        <v>206</v>
      </c>
      <c r="C114" s="13" t="s">
        <v>207</v>
      </c>
      <c r="D114" s="12" t="s">
        <v>238</v>
      </c>
      <c r="E114" s="14">
        <v>9606164</v>
      </c>
      <c r="F114" s="12" t="s">
        <v>31</v>
      </c>
      <c r="G114" s="12" t="s">
        <v>28</v>
      </c>
      <c r="H114" s="12" t="s">
        <v>40</v>
      </c>
      <c r="I114" s="12" t="s">
        <v>30</v>
      </c>
      <c r="J114" s="17">
        <v>80</v>
      </c>
      <c r="K114" s="15"/>
      <c r="L114" s="12"/>
      <c r="M114" s="13"/>
    </row>
    <row r="115" spans="1:13" ht="25.5" x14ac:dyDescent="0.2">
      <c r="A115" s="12" t="s">
        <v>16</v>
      </c>
      <c r="B115" s="12" t="s">
        <v>206</v>
      </c>
      <c r="C115" s="13" t="s">
        <v>207</v>
      </c>
      <c r="D115" s="12" t="s">
        <v>239</v>
      </c>
      <c r="E115" s="14">
        <v>9987041</v>
      </c>
      <c r="F115" s="12" t="s">
        <v>31</v>
      </c>
      <c r="G115" s="12" t="s">
        <v>28</v>
      </c>
      <c r="H115" s="12" t="s">
        <v>40</v>
      </c>
      <c r="I115" s="12" t="s">
        <v>30</v>
      </c>
      <c r="J115" s="29">
        <v>83</v>
      </c>
      <c r="K115" s="20" t="s">
        <v>240</v>
      </c>
      <c r="L115" s="18">
        <v>45292</v>
      </c>
      <c r="M115" s="13" t="s">
        <v>237</v>
      </c>
    </row>
    <row r="116" spans="1:13" ht="25.5" x14ac:dyDescent="0.2">
      <c r="A116" s="12" t="s">
        <v>16</v>
      </c>
      <c r="B116" s="12" t="s">
        <v>241</v>
      </c>
      <c r="C116" s="13" t="s">
        <v>242</v>
      </c>
      <c r="D116" s="12" t="s">
        <v>243</v>
      </c>
      <c r="E116" s="14">
        <v>5512254</v>
      </c>
      <c r="F116" s="12" t="s">
        <v>31</v>
      </c>
      <c r="G116" s="12" t="s">
        <v>28</v>
      </c>
      <c r="H116" s="12" t="s">
        <v>40</v>
      </c>
      <c r="I116" s="12" t="s">
        <v>30</v>
      </c>
      <c r="J116" s="29">
        <v>31</v>
      </c>
      <c r="K116" s="37"/>
      <c r="L116" s="43"/>
      <c r="M116" s="39"/>
    </row>
    <row r="117" spans="1:13" ht="25.5" x14ac:dyDescent="0.2">
      <c r="A117" s="12" t="s">
        <v>16</v>
      </c>
      <c r="B117" s="12" t="s">
        <v>241</v>
      </c>
      <c r="C117" s="13" t="s">
        <v>244</v>
      </c>
      <c r="D117" s="12" t="s">
        <v>245</v>
      </c>
      <c r="E117" s="14">
        <v>9125498</v>
      </c>
      <c r="F117" s="12" t="s">
        <v>27</v>
      </c>
      <c r="G117" s="12" t="s">
        <v>28</v>
      </c>
      <c r="H117" s="12" t="s">
        <v>40</v>
      </c>
      <c r="I117" s="12" t="s">
        <v>30</v>
      </c>
      <c r="J117" s="29">
        <v>47</v>
      </c>
      <c r="K117" s="37"/>
      <c r="L117" s="43"/>
      <c r="M117" s="39"/>
    </row>
    <row r="118" spans="1:13" ht="25.5" x14ac:dyDescent="0.2">
      <c r="A118" s="12" t="s">
        <v>16</v>
      </c>
      <c r="B118" s="12" t="s">
        <v>246</v>
      </c>
      <c r="C118" s="13" t="s">
        <v>247</v>
      </c>
      <c r="D118" s="12" t="s">
        <v>248</v>
      </c>
      <c r="E118" s="14">
        <v>4873208</v>
      </c>
      <c r="F118" s="12" t="s">
        <v>31</v>
      </c>
      <c r="G118" s="12" t="s">
        <v>28</v>
      </c>
      <c r="H118" s="12" t="s">
        <v>130</v>
      </c>
      <c r="I118" s="12" t="s">
        <v>30</v>
      </c>
      <c r="J118" s="17">
        <v>158</v>
      </c>
      <c r="K118" s="15"/>
      <c r="L118" s="12"/>
      <c r="M118" s="13"/>
    </row>
    <row r="119" spans="1:13" ht="25.5" x14ac:dyDescent="0.2">
      <c r="A119" s="12" t="s">
        <v>16</v>
      </c>
      <c r="B119" s="12" t="s">
        <v>246</v>
      </c>
      <c r="C119" s="13" t="s">
        <v>247</v>
      </c>
      <c r="D119" s="12" t="s">
        <v>249</v>
      </c>
      <c r="E119" s="14">
        <v>5582729</v>
      </c>
      <c r="F119" s="12" t="s">
        <v>31</v>
      </c>
      <c r="G119" s="12" t="s">
        <v>28</v>
      </c>
      <c r="H119" s="12" t="s">
        <v>130</v>
      </c>
      <c r="I119" s="12" t="s">
        <v>30</v>
      </c>
      <c r="J119" s="17">
        <v>38</v>
      </c>
      <c r="K119" s="15"/>
      <c r="L119" s="12"/>
      <c r="M119" s="13"/>
    </row>
    <row r="120" spans="1:13" ht="29.25" customHeight="1" x14ac:dyDescent="0.2">
      <c r="A120" s="12" t="s">
        <v>16</v>
      </c>
      <c r="B120" s="12" t="s">
        <v>74</v>
      </c>
      <c r="C120" s="13" t="s">
        <v>75</v>
      </c>
      <c r="D120" s="12" t="s">
        <v>250</v>
      </c>
      <c r="E120" s="14">
        <v>1256749</v>
      </c>
      <c r="F120" s="12" t="s">
        <v>27</v>
      </c>
      <c r="G120" s="12" t="s">
        <v>28</v>
      </c>
      <c r="H120" s="12" t="s">
        <v>142</v>
      </c>
      <c r="I120" s="12" t="s">
        <v>30</v>
      </c>
      <c r="J120" s="29">
        <v>27</v>
      </c>
      <c r="K120" s="30" t="s">
        <v>251</v>
      </c>
      <c r="L120" s="18">
        <v>45292</v>
      </c>
      <c r="M120" s="13" t="s">
        <v>252</v>
      </c>
    </row>
    <row r="121" spans="1:13" ht="25.5" x14ac:dyDescent="0.2">
      <c r="A121" s="12" t="s">
        <v>16</v>
      </c>
      <c r="B121" s="12" t="s">
        <v>246</v>
      </c>
      <c r="C121" s="13" t="s">
        <v>247</v>
      </c>
      <c r="D121" s="12" t="s">
        <v>248</v>
      </c>
      <c r="E121" s="14">
        <v>6289201</v>
      </c>
      <c r="F121" s="12" t="s">
        <v>27</v>
      </c>
      <c r="G121" s="12" t="s">
        <v>28</v>
      </c>
      <c r="H121" s="12" t="s">
        <v>130</v>
      </c>
      <c r="I121" s="12" t="s">
        <v>30</v>
      </c>
      <c r="J121" s="17">
        <v>50</v>
      </c>
      <c r="K121" s="15"/>
      <c r="L121" s="12"/>
      <c r="M121" s="13"/>
    </row>
    <row r="122" spans="1:13" ht="25.5" x14ac:dyDescent="0.2">
      <c r="A122" s="12" t="s">
        <v>16</v>
      </c>
      <c r="B122" s="12" t="s">
        <v>246</v>
      </c>
      <c r="C122" s="13" t="s">
        <v>247</v>
      </c>
      <c r="D122" s="12" t="s">
        <v>253</v>
      </c>
      <c r="E122" s="14">
        <v>8134514</v>
      </c>
      <c r="F122" s="12" t="s">
        <v>27</v>
      </c>
      <c r="G122" s="12" t="s">
        <v>28</v>
      </c>
      <c r="H122" s="12" t="s">
        <v>130</v>
      </c>
      <c r="I122" s="12" t="s">
        <v>30</v>
      </c>
      <c r="J122" s="29">
        <v>32</v>
      </c>
      <c r="K122" s="37"/>
      <c r="L122" s="44"/>
      <c r="M122" s="13"/>
    </row>
    <row r="123" spans="1:13" ht="25.5" x14ac:dyDescent="0.2">
      <c r="A123" s="12" t="s">
        <v>16</v>
      </c>
      <c r="B123" s="12" t="s">
        <v>246</v>
      </c>
      <c r="C123" s="13" t="s">
        <v>247</v>
      </c>
      <c r="D123" s="12" t="s">
        <v>253</v>
      </c>
      <c r="E123" s="14">
        <v>8332631</v>
      </c>
      <c r="F123" s="12" t="s">
        <v>31</v>
      </c>
      <c r="G123" s="12" t="s">
        <v>28</v>
      </c>
      <c r="H123" s="12" t="s">
        <v>130</v>
      </c>
      <c r="I123" s="12" t="s">
        <v>30</v>
      </c>
      <c r="J123" s="29">
        <v>112</v>
      </c>
      <c r="K123" s="37"/>
      <c r="L123" s="44"/>
      <c r="M123" s="13"/>
    </row>
    <row r="124" spans="1:13" ht="32.25" customHeight="1" x14ac:dyDescent="0.2">
      <c r="A124" s="12" t="s">
        <v>16</v>
      </c>
      <c r="B124" s="12" t="s">
        <v>74</v>
      </c>
      <c r="C124" s="13" t="s">
        <v>75</v>
      </c>
      <c r="D124" s="12" t="s">
        <v>250</v>
      </c>
      <c r="E124" s="14">
        <v>1641635</v>
      </c>
      <c r="F124" s="12" t="s">
        <v>31</v>
      </c>
      <c r="G124" s="12" t="s">
        <v>28</v>
      </c>
      <c r="H124" s="12" t="s">
        <v>142</v>
      </c>
      <c r="I124" s="12" t="s">
        <v>30</v>
      </c>
      <c r="J124" s="29">
        <v>115</v>
      </c>
      <c r="K124" s="20" t="s">
        <v>254</v>
      </c>
      <c r="L124" s="18">
        <v>45292</v>
      </c>
      <c r="M124" s="13" t="s">
        <v>252</v>
      </c>
    </row>
    <row r="125" spans="1:13" ht="25.5" x14ac:dyDescent="0.2">
      <c r="A125" s="12" t="s">
        <v>16</v>
      </c>
      <c r="B125" s="12" t="s">
        <v>255</v>
      </c>
      <c r="C125" s="13" t="s">
        <v>256</v>
      </c>
      <c r="D125" s="12" t="s">
        <v>257</v>
      </c>
      <c r="E125" s="14">
        <v>8646020</v>
      </c>
      <c r="F125" s="12" t="s">
        <v>38</v>
      </c>
      <c r="G125" s="12" t="s">
        <v>39</v>
      </c>
      <c r="H125" s="12" t="s">
        <v>142</v>
      </c>
      <c r="I125" s="12" t="s">
        <v>23</v>
      </c>
      <c r="J125" s="15">
        <f>17+1</f>
        <v>18</v>
      </c>
      <c r="K125" s="15"/>
      <c r="L125" s="12"/>
      <c r="M125" s="13"/>
    </row>
    <row r="126" spans="1:13" ht="25.5" x14ac:dyDescent="0.2">
      <c r="A126" s="12" t="s">
        <v>16</v>
      </c>
      <c r="B126" s="12" t="s">
        <v>258</v>
      </c>
      <c r="C126" s="13" t="s">
        <v>259</v>
      </c>
      <c r="D126" s="12" t="s">
        <v>260</v>
      </c>
      <c r="E126" s="14">
        <v>2080657</v>
      </c>
      <c r="F126" s="12" t="s">
        <v>31</v>
      </c>
      <c r="G126" s="12" t="s">
        <v>28</v>
      </c>
      <c r="H126" s="12" t="s">
        <v>162</v>
      </c>
      <c r="I126" s="12" t="s">
        <v>30</v>
      </c>
      <c r="J126" s="29">
        <v>196</v>
      </c>
      <c r="K126" s="45"/>
      <c r="L126" s="43"/>
      <c r="M126" s="39"/>
    </row>
    <row r="127" spans="1:13" ht="25.5" x14ac:dyDescent="0.2">
      <c r="A127" s="12" t="s">
        <v>16</v>
      </c>
      <c r="B127" s="12" t="s">
        <v>258</v>
      </c>
      <c r="C127" s="13" t="s">
        <v>259</v>
      </c>
      <c r="D127" s="12" t="s">
        <v>261</v>
      </c>
      <c r="E127" s="14">
        <v>2952927</v>
      </c>
      <c r="F127" s="12" t="s">
        <v>31</v>
      </c>
      <c r="G127" s="12" t="s">
        <v>28</v>
      </c>
      <c r="H127" s="12" t="s">
        <v>55</v>
      </c>
      <c r="I127" s="12" t="s">
        <v>30</v>
      </c>
      <c r="J127" s="17">
        <v>49</v>
      </c>
      <c r="K127" s="15"/>
      <c r="L127" s="12"/>
      <c r="M127" s="13"/>
    </row>
    <row r="128" spans="1:13" ht="25.5" x14ac:dyDescent="0.2">
      <c r="A128" s="12" t="s">
        <v>16</v>
      </c>
      <c r="B128" s="12" t="s">
        <v>258</v>
      </c>
      <c r="C128" s="13" t="s">
        <v>259</v>
      </c>
      <c r="D128" s="12" t="s">
        <v>262</v>
      </c>
      <c r="E128" s="14">
        <v>5239713</v>
      </c>
      <c r="F128" s="12" t="s">
        <v>31</v>
      </c>
      <c r="G128" s="12" t="s">
        <v>28</v>
      </c>
      <c r="H128" s="12" t="s">
        <v>44</v>
      </c>
      <c r="I128" s="12" t="s">
        <v>30</v>
      </c>
      <c r="J128" s="17">
        <v>51</v>
      </c>
      <c r="K128" s="15"/>
      <c r="L128" s="12"/>
      <c r="M128" s="13"/>
    </row>
    <row r="129" spans="1:13" ht="25.5" x14ac:dyDescent="0.2">
      <c r="A129" s="12" t="s">
        <v>16</v>
      </c>
      <c r="B129" s="12" t="s">
        <v>258</v>
      </c>
      <c r="C129" s="13" t="s">
        <v>259</v>
      </c>
      <c r="D129" s="12" t="s">
        <v>263</v>
      </c>
      <c r="E129" s="14">
        <v>5934524</v>
      </c>
      <c r="F129" s="12" t="s">
        <v>31</v>
      </c>
      <c r="G129" s="12" t="s">
        <v>28</v>
      </c>
      <c r="H129" s="12" t="s">
        <v>44</v>
      </c>
      <c r="I129" s="12" t="s">
        <v>30</v>
      </c>
      <c r="J129" s="17">
        <v>128</v>
      </c>
      <c r="K129" s="15"/>
      <c r="L129" s="12"/>
      <c r="M129" s="46"/>
    </row>
    <row r="130" spans="1:13" ht="25.5" x14ac:dyDescent="0.2">
      <c r="A130" s="12" t="s">
        <v>16</v>
      </c>
      <c r="B130" s="12" t="s">
        <v>258</v>
      </c>
      <c r="C130" s="13" t="s">
        <v>259</v>
      </c>
      <c r="D130" s="12" t="s">
        <v>261</v>
      </c>
      <c r="E130" s="14">
        <v>8834308</v>
      </c>
      <c r="F130" s="12" t="s">
        <v>27</v>
      </c>
      <c r="G130" s="12" t="s">
        <v>28</v>
      </c>
      <c r="H130" s="12" t="s">
        <v>55</v>
      </c>
      <c r="I130" s="12" t="s">
        <v>30</v>
      </c>
      <c r="J130" s="29">
        <v>22</v>
      </c>
      <c r="K130" s="45"/>
      <c r="L130" s="43"/>
      <c r="M130" s="39"/>
    </row>
    <row r="131" spans="1:13" s="22" customFormat="1" ht="25.5" x14ac:dyDescent="0.2">
      <c r="A131" s="12" t="s">
        <v>16</v>
      </c>
      <c r="B131" s="12" t="s">
        <v>264</v>
      </c>
      <c r="C131" s="13" t="s">
        <v>265</v>
      </c>
      <c r="D131" s="12" t="s">
        <v>266</v>
      </c>
      <c r="E131" s="14">
        <v>3586057</v>
      </c>
      <c r="F131" s="12" t="s">
        <v>38</v>
      </c>
      <c r="G131" s="12" t="s">
        <v>39</v>
      </c>
      <c r="H131" s="12" t="s">
        <v>40</v>
      </c>
      <c r="I131" s="12" t="s">
        <v>23</v>
      </c>
      <c r="J131" s="34">
        <v>3.53</v>
      </c>
      <c r="K131" s="20" t="s">
        <v>267</v>
      </c>
      <c r="L131" s="18">
        <v>45292</v>
      </c>
      <c r="M131" s="13" t="s">
        <v>211</v>
      </c>
    </row>
    <row r="132" spans="1:13" ht="25.5" x14ac:dyDescent="0.2">
      <c r="A132" s="12" t="s">
        <v>268</v>
      </c>
      <c r="B132" s="12" t="s">
        <v>269</v>
      </c>
      <c r="C132" s="13" t="s">
        <v>270</v>
      </c>
      <c r="D132" s="12" t="s">
        <v>271</v>
      </c>
      <c r="E132" s="14">
        <v>7488093</v>
      </c>
      <c r="F132" s="12" t="s">
        <v>272</v>
      </c>
      <c r="G132" s="12" t="s">
        <v>21</v>
      </c>
      <c r="H132" s="12" t="s">
        <v>273</v>
      </c>
      <c r="I132" s="12" t="s">
        <v>23</v>
      </c>
      <c r="J132" s="34">
        <v>1.9</v>
      </c>
      <c r="K132" s="20" t="s">
        <v>274</v>
      </c>
      <c r="L132" s="18">
        <v>45292</v>
      </c>
      <c r="M132" s="13" t="s">
        <v>275</v>
      </c>
    </row>
    <row r="133" spans="1:13" s="22" customFormat="1" ht="25.5" x14ac:dyDescent="0.2">
      <c r="A133" s="12" t="s">
        <v>268</v>
      </c>
      <c r="B133" s="12" t="s">
        <v>269</v>
      </c>
      <c r="C133" s="13" t="s">
        <v>270</v>
      </c>
      <c r="D133" s="12" t="s">
        <v>271</v>
      </c>
      <c r="E133" s="14">
        <v>9045809</v>
      </c>
      <c r="F133" s="12" t="s">
        <v>20</v>
      </c>
      <c r="G133" s="12" t="s">
        <v>21</v>
      </c>
      <c r="H133" s="12" t="s">
        <v>273</v>
      </c>
      <c r="I133" s="12" t="s">
        <v>23</v>
      </c>
      <c r="J133" s="34" t="s">
        <v>276</v>
      </c>
      <c r="K133" s="20" t="s">
        <v>277</v>
      </c>
      <c r="L133" s="18">
        <v>45717</v>
      </c>
      <c r="M133" s="13" t="s">
        <v>278</v>
      </c>
    </row>
    <row r="134" spans="1:13" ht="25.5" x14ac:dyDescent="0.2">
      <c r="A134" s="12" t="s">
        <v>268</v>
      </c>
      <c r="B134" s="12" t="s">
        <v>269</v>
      </c>
      <c r="C134" s="13" t="s">
        <v>270</v>
      </c>
      <c r="D134" s="12" t="s">
        <v>279</v>
      </c>
      <c r="E134" s="14">
        <v>9069104</v>
      </c>
      <c r="F134" s="12" t="s">
        <v>280</v>
      </c>
      <c r="G134" s="12" t="s">
        <v>39</v>
      </c>
      <c r="H134" s="12" t="s">
        <v>273</v>
      </c>
      <c r="I134" s="12" t="s">
        <v>23</v>
      </c>
      <c r="J134" s="15">
        <v>2.5</v>
      </c>
      <c r="K134" s="15"/>
      <c r="L134" s="12"/>
      <c r="M134" s="13" t="s">
        <v>281</v>
      </c>
    </row>
    <row r="135" spans="1:13" ht="25.5" x14ac:dyDescent="0.2">
      <c r="A135" s="12" t="s">
        <v>268</v>
      </c>
      <c r="B135" s="12" t="s">
        <v>282</v>
      </c>
      <c r="C135" s="13" t="s">
        <v>283</v>
      </c>
      <c r="D135" s="12" t="s">
        <v>284</v>
      </c>
      <c r="E135" s="14">
        <v>2614238</v>
      </c>
      <c r="F135" s="12" t="s">
        <v>51</v>
      </c>
      <c r="G135" s="12" t="s">
        <v>285</v>
      </c>
      <c r="H135" s="12" t="s">
        <v>286</v>
      </c>
      <c r="I135" s="12" t="s">
        <v>23</v>
      </c>
      <c r="J135" s="15">
        <f>5.45-1</f>
        <v>4.45</v>
      </c>
      <c r="K135" s="15"/>
      <c r="L135" s="12"/>
      <c r="M135" s="13"/>
    </row>
    <row r="136" spans="1:13" ht="25.5" x14ac:dyDescent="0.2">
      <c r="A136" s="12" t="s">
        <v>268</v>
      </c>
      <c r="B136" s="12" t="s">
        <v>282</v>
      </c>
      <c r="C136" s="13" t="s">
        <v>283</v>
      </c>
      <c r="D136" s="12" t="s">
        <v>287</v>
      </c>
      <c r="E136" s="14">
        <v>8642147</v>
      </c>
      <c r="F136" s="12" t="s">
        <v>288</v>
      </c>
      <c r="G136" s="12" t="s">
        <v>289</v>
      </c>
      <c r="H136" s="12" t="s">
        <v>286</v>
      </c>
      <c r="I136" s="12" t="s">
        <v>23</v>
      </c>
      <c r="J136" s="34" t="s">
        <v>290</v>
      </c>
      <c r="K136" s="15"/>
      <c r="L136" s="12"/>
      <c r="M136" s="13"/>
    </row>
    <row r="137" spans="1:13" ht="25.5" x14ac:dyDescent="0.2">
      <c r="A137" s="12" t="s">
        <v>268</v>
      </c>
      <c r="B137" s="12" t="s">
        <v>282</v>
      </c>
      <c r="C137" s="13" t="s">
        <v>283</v>
      </c>
      <c r="D137" s="12" t="s">
        <v>291</v>
      </c>
      <c r="E137" s="14">
        <v>8742757</v>
      </c>
      <c r="F137" s="12" t="s">
        <v>51</v>
      </c>
      <c r="G137" s="12" t="s">
        <v>28</v>
      </c>
      <c r="H137" s="12" t="s">
        <v>55</v>
      </c>
      <c r="I137" s="12" t="s">
        <v>30</v>
      </c>
      <c r="J137" s="29">
        <v>3</v>
      </c>
      <c r="K137" s="17"/>
      <c r="L137" s="16"/>
      <c r="M137" s="13"/>
    </row>
    <row r="138" spans="1:13" ht="25.5" x14ac:dyDescent="0.2">
      <c r="A138" s="12" t="s">
        <v>268</v>
      </c>
      <c r="B138" s="12" t="s">
        <v>292</v>
      </c>
      <c r="C138" s="13" t="s">
        <v>293</v>
      </c>
      <c r="D138" s="12" t="s">
        <v>294</v>
      </c>
      <c r="E138" s="14">
        <v>7118025</v>
      </c>
      <c r="F138" s="12" t="s">
        <v>272</v>
      </c>
      <c r="G138" s="12" t="s">
        <v>39</v>
      </c>
      <c r="H138" s="12" t="s">
        <v>219</v>
      </c>
      <c r="I138" s="12" t="s">
        <v>23</v>
      </c>
      <c r="J138" s="15">
        <v>0.5</v>
      </c>
      <c r="K138" s="15"/>
      <c r="L138" s="12"/>
      <c r="M138" s="13"/>
    </row>
    <row r="139" spans="1:13" ht="25.5" x14ac:dyDescent="0.2">
      <c r="A139" s="12" t="s">
        <v>268</v>
      </c>
      <c r="B139" s="12" t="s">
        <v>295</v>
      </c>
      <c r="C139" s="47">
        <v>70965200</v>
      </c>
      <c r="D139" s="12" t="s">
        <v>296</v>
      </c>
      <c r="E139" s="48">
        <v>3790557</v>
      </c>
      <c r="F139" s="12" t="s">
        <v>297</v>
      </c>
      <c r="G139" s="12" t="s">
        <v>49</v>
      </c>
      <c r="H139" s="12" t="s">
        <v>55</v>
      </c>
      <c r="I139" s="12" t="s">
        <v>23</v>
      </c>
      <c r="J139" s="15">
        <v>4</v>
      </c>
      <c r="K139" s="15"/>
      <c r="L139" s="12"/>
      <c r="M139" s="13"/>
    </row>
    <row r="140" spans="1:13" ht="25.5" x14ac:dyDescent="0.2">
      <c r="A140" s="12" t="s">
        <v>268</v>
      </c>
      <c r="B140" s="12" t="s">
        <v>298</v>
      </c>
      <c r="C140" s="13" t="s">
        <v>299</v>
      </c>
      <c r="D140" s="12" t="s">
        <v>300</v>
      </c>
      <c r="E140" s="14">
        <v>8437310</v>
      </c>
      <c r="F140" s="12" t="s">
        <v>300</v>
      </c>
      <c r="G140" s="12" t="s">
        <v>39</v>
      </c>
      <c r="H140" s="12" t="s">
        <v>219</v>
      </c>
      <c r="I140" s="12" t="s">
        <v>23</v>
      </c>
      <c r="J140" s="15">
        <v>2</v>
      </c>
      <c r="K140" s="15"/>
      <c r="L140" s="12"/>
      <c r="M140" s="13"/>
    </row>
    <row r="141" spans="1:13" s="50" customFormat="1" ht="25.5" x14ac:dyDescent="0.2">
      <c r="A141" s="12" t="s">
        <v>268</v>
      </c>
      <c r="B141" s="12" t="s">
        <v>298</v>
      </c>
      <c r="C141" s="13" t="s">
        <v>299</v>
      </c>
      <c r="D141" s="12" t="s">
        <v>301</v>
      </c>
      <c r="E141" s="49">
        <v>7144280</v>
      </c>
      <c r="F141" s="12" t="s">
        <v>288</v>
      </c>
      <c r="G141" s="12" t="s">
        <v>39</v>
      </c>
      <c r="H141" s="12" t="s">
        <v>302</v>
      </c>
      <c r="I141" s="12" t="s">
        <v>23</v>
      </c>
      <c r="J141" s="34" t="s">
        <v>303</v>
      </c>
      <c r="K141" s="15"/>
      <c r="L141" s="16"/>
      <c r="M141" s="13"/>
    </row>
    <row r="142" spans="1:13" ht="25.5" x14ac:dyDescent="0.2">
      <c r="A142" s="12" t="s">
        <v>268</v>
      </c>
      <c r="B142" s="12" t="s">
        <v>304</v>
      </c>
      <c r="C142" s="13" t="s">
        <v>305</v>
      </c>
      <c r="D142" s="12" t="s">
        <v>306</v>
      </c>
      <c r="E142" s="14">
        <v>1965829</v>
      </c>
      <c r="F142" s="12" t="s">
        <v>288</v>
      </c>
      <c r="G142" s="12" t="s">
        <v>289</v>
      </c>
      <c r="H142" s="12" t="s">
        <v>307</v>
      </c>
      <c r="I142" s="12" t="s">
        <v>23</v>
      </c>
      <c r="J142" s="34" t="s">
        <v>308</v>
      </c>
      <c r="K142" s="15"/>
      <c r="L142" s="12"/>
      <c r="M142" s="13"/>
    </row>
    <row r="143" spans="1:13" ht="25.5" x14ac:dyDescent="0.2">
      <c r="A143" s="12" t="s">
        <v>268</v>
      </c>
      <c r="B143" s="12" t="s">
        <v>304</v>
      </c>
      <c r="C143" s="13" t="s">
        <v>305</v>
      </c>
      <c r="D143" s="12" t="s">
        <v>309</v>
      </c>
      <c r="E143" s="14">
        <v>3989281</v>
      </c>
      <c r="F143" s="12" t="s">
        <v>136</v>
      </c>
      <c r="G143" s="12" t="s">
        <v>49</v>
      </c>
      <c r="H143" s="12" t="s">
        <v>22</v>
      </c>
      <c r="I143" s="12" t="s">
        <v>23</v>
      </c>
      <c r="J143" s="34">
        <v>6.5</v>
      </c>
      <c r="K143" s="37"/>
      <c r="L143" s="51"/>
      <c r="M143" s="39"/>
    </row>
    <row r="144" spans="1:13" s="55" customFormat="1" ht="25.5" x14ac:dyDescent="0.2">
      <c r="A144" s="19" t="s">
        <v>268</v>
      </c>
      <c r="B144" s="19" t="s">
        <v>304</v>
      </c>
      <c r="C144" s="21" t="s">
        <v>305</v>
      </c>
      <c r="D144" s="19" t="s">
        <v>310</v>
      </c>
      <c r="E144" s="52">
        <v>3193413</v>
      </c>
      <c r="F144" s="19" t="s">
        <v>311</v>
      </c>
      <c r="G144" s="19" t="s">
        <v>39</v>
      </c>
      <c r="H144" s="19" t="s">
        <v>312</v>
      </c>
      <c r="I144" s="19" t="s">
        <v>23</v>
      </c>
      <c r="J144" s="53">
        <v>5</v>
      </c>
      <c r="K144" s="32" t="s">
        <v>313</v>
      </c>
      <c r="L144" s="54">
        <v>45778</v>
      </c>
      <c r="M144" s="21" t="s">
        <v>314</v>
      </c>
    </row>
    <row r="145" spans="1:13" ht="25.5" x14ac:dyDescent="0.2">
      <c r="A145" s="12" t="s">
        <v>268</v>
      </c>
      <c r="B145" s="12" t="s">
        <v>304</v>
      </c>
      <c r="C145" s="13" t="s">
        <v>305</v>
      </c>
      <c r="D145" s="12" t="s">
        <v>315</v>
      </c>
      <c r="E145" s="14">
        <v>4759751</v>
      </c>
      <c r="F145" s="12" t="s">
        <v>288</v>
      </c>
      <c r="G145" s="12" t="s">
        <v>289</v>
      </c>
      <c r="H145" s="12" t="s">
        <v>316</v>
      </c>
      <c r="I145" s="12" t="s">
        <v>23</v>
      </c>
      <c r="J145" s="34" t="s">
        <v>317</v>
      </c>
      <c r="K145" s="37"/>
      <c r="L145" s="43"/>
      <c r="M145" s="39"/>
    </row>
    <row r="146" spans="1:13" ht="25.5" x14ac:dyDescent="0.2">
      <c r="A146" s="12" t="s">
        <v>268</v>
      </c>
      <c r="B146" s="12" t="s">
        <v>304</v>
      </c>
      <c r="C146" s="13" t="s">
        <v>305</v>
      </c>
      <c r="D146" s="12" t="s">
        <v>318</v>
      </c>
      <c r="E146" s="14">
        <v>8323765</v>
      </c>
      <c r="F146" s="12" t="s">
        <v>136</v>
      </c>
      <c r="G146" s="12" t="s">
        <v>49</v>
      </c>
      <c r="H146" s="12" t="s">
        <v>22</v>
      </c>
      <c r="I146" s="12" t="s">
        <v>23</v>
      </c>
      <c r="J146" s="15">
        <v>5</v>
      </c>
      <c r="K146" s="15"/>
      <c r="L146" s="12"/>
      <c r="M146" s="13"/>
    </row>
    <row r="147" spans="1:13" ht="25.5" x14ac:dyDescent="0.2">
      <c r="A147" s="12" t="s">
        <v>268</v>
      </c>
      <c r="B147" s="12" t="s">
        <v>304</v>
      </c>
      <c r="C147" s="13" t="s">
        <v>305</v>
      </c>
      <c r="D147" s="12" t="s">
        <v>319</v>
      </c>
      <c r="E147" s="14">
        <v>9261314</v>
      </c>
      <c r="F147" s="12" t="s">
        <v>288</v>
      </c>
      <c r="G147" s="12" t="s">
        <v>289</v>
      </c>
      <c r="H147" s="12" t="s">
        <v>130</v>
      </c>
      <c r="I147" s="12" t="s">
        <v>23</v>
      </c>
      <c r="J147" s="34" t="s">
        <v>320</v>
      </c>
      <c r="K147" s="20" t="s">
        <v>321</v>
      </c>
      <c r="L147" s="18">
        <v>45355</v>
      </c>
      <c r="M147" s="13" t="s">
        <v>322</v>
      </c>
    </row>
    <row r="148" spans="1:13" s="22" customFormat="1" ht="25.5" x14ac:dyDescent="0.2">
      <c r="A148" s="12" t="s">
        <v>268</v>
      </c>
      <c r="B148" s="12" t="s">
        <v>304</v>
      </c>
      <c r="C148" s="13" t="s">
        <v>305</v>
      </c>
      <c r="D148" s="12" t="s">
        <v>323</v>
      </c>
      <c r="E148" s="14">
        <v>1172168</v>
      </c>
      <c r="F148" s="12" t="s">
        <v>288</v>
      </c>
      <c r="G148" s="12" t="s">
        <v>28</v>
      </c>
      <c r="H148" s="12" t="s">
        <v>22</v>
      </c>
      <c r="I148" s="12" t="s">
        <v>30</v>
      </c>
      <c r="J148" s="46">
        <v>11</v>
      </c>
      <c r="K148" s="30" t="s">
        <v>324</v>
      </c>
      <c r="L148" s="18">
        <v>45110</v>
      </c>
      <c r="M148" s="13" t="s">
        <v>325</v>
      </c>
    </row>
    <row r="149" spans="1:13" ht="25.5" x14ac:dyDescent="0.2">
      <c r="A149" s="12" t="s">
        <v>268</v>
      </c>
      <c r="B149" s="12" t="s">
        <v>326</v>
      </c>
      <c r="C149" s="13" t="s">
        <v>327</v>
      </c>
      <c r="D149" s="12" t="s">
        <v>328</v>
      </c>
      <c r="E149" s="14">
        <v>9144170</v>
      </c>
      <c r="F149" s="12" t="s">
        <v>329</v>
      </c>
      <c r="G149" s="12" t="s">
        <v>28</v>
      </c>
      <c r="H149" s="12" t="s">
        <v>130</v>
      </c>
      <c r="I149" s="12" t="s">
        <v>30</v>
      </c>
      <c r="J149" s="17">
        <v>8</v>
      </c>
      <c r="K149" s="15"/>
      <c r="L149" s="12"/>
      <c r="M149" s="13"/>
    </row>
    <row r="150" spans="1:13" ht="25.5" x14ac:dyDescent="0.2">
      <c r="A150" s="12" t="s">
        <v>268</v>
      </c>
      <c r="B150" s="12" t="s">
        <v>330</v>
      </c>
      <c r="C150" s="13" t="s">
        <v>331</v>
      </c>
      <c r="D150" s="12" t="s">
        <v>330</v>
      </c>
      <c r="E150" s="14">
        <v>3999956</v>
      </c>
      <c r="F150" s="12" t="s">
        <v>272</v>
      </c>
      <c r="G150" s="12" t="s">
        <v>39</v>
      </c>
      <c r="H150" s="12" t="s">
        <v>130</v>
      </c>
      <c r="I150" s="12" t="s">
        <v>23</v>
      </c>
      <c r="J150" s="34">
        <v>0.9</v>
      </c>
      <c r="K150" s="20" t="s">
        <v>332</v>
      </c>
      <c r="L150" s="18">
        <v>45292</v>
      </c>
      <c r="M150" s="13" t="s">
        <v>275</v>
      </c>
    </row>
    <row r="151" spans="1:13" ht="25.5" x14ac:dyDescent="0.2">
      <c r="A151" s="12" t="s">
        <v>268</v>
      </c>
      <c r="B151" s="12" t="s">
        <v>330</v>
      </c>
      <c r="C151" s="13" t="s">
        <v>331</v>
      </c>
      <c r="D151" s="12" t="s">
        <v>330</v>
      </c>
      <c r="E151" s="14">
        <v>5066579</v>
      </c>
      <c r="F151" s="12" t="s">
        <v>333</v>
      </c>
      <c r="G151" s="12" t="s">
        <v>21</v>
      </c>
      <c r="H151" s="12" t="s">
        <v>334</v>
      </c>
      <c r="I151" s="12" t="s">
        <v>23</v>
      </c>
      <c r="J151" s="34" t="s">
        <v>335</v>
      </c>
      <c r="K151" s="20" t="s">
        <v>336</v>
      </c>
      <c r="L151" s="18">
        <v>45292</v>
      </c>
      <c r="M151" s="13" t="s">
        <v>337</v>
      </c>
    </row>
    <row r="152" spans="1:13" ht="25.5" x14ac:dyDescent="0.2">
      <c r="A152" s="12" t="s">
        <v>268</v>
      </c>
      <c r="B152" s="12" t="s">
        <v>330</v>
      </c>
      <c r="C152" s="13" t="s">
        <v>331</v>
      </c>
      <c r="D152" s="12" t="s">
        <v>330</v>
      </c>
      <c r="E152" s="14">
        <v>8496098</v>
      </c>
      <c r="F152" s="12" t="s">
        <v>48</v>
      </c>
      <c r="G152" s="12" t="s">
        <v>49</v>
      </c>
      <c r="H152" s="12" t="s">
        <v>130</v>
      </c>
      <c r="I152" s="12" t="s">
        <v>23</v>
      </c>
      <c r="J152" s="34">
        <v>3.5</v>
      </c>
      <c r="K152" s="15"/>
      <c r="L152" s="16"/>
      <c r="M152" s="13"/>
    </row>
    <row r="153" spans="1:13" ht="25.5" x14ac:dyDescent="0.2">
      <c r="A153" s="12" t="s">
        <v>268</v>
      </c>
      <c r="B153" s="12" t="s">
        <v>330</v>
      </c>
      <c r="C153" s="13" t="s">
        <v>331</v>
      </c>
      <c r="D153" s="12" t="s">
        <v>330</v>
      </c>
      <c r="E153" s="14">
        <v>9003873</v>
      </c>
      <c r="F153" s="12" t="s">
        <v>297</v>
      </c>
      <c r="G153" s="12" t="s">
        <v>49</v>
      </c>
      <c r="H153" s="12" t="s">
        <v>130</v>
      </c>
      <c r="I153" s="12" t="s">
        <v>23</v>
      </c>
      <c r="J153" s="34" t="s">
        <v>338</v>
      </c>
      <c r="K153" s="15"/>
      <c r="L153" s="12"/>
      <c r="M153" s="13"/>
    </row>
    <row r="154" spans="1:13" ht="25.5" x14ac:dyDescent="0.2">
      <c r="A154" s="12" t="s">
        <v>268</v>
      </c>
      <c r="B154" s="12" t="s">
        <v>41</v>
      </c>
      <c r="C154" s="13" t="s">
        <v>42</v>
      </c>
      <c r="D154" s="12" t="s">
        <v>339</v>
      </c>
      <c r="E154" s="14">
        <v>6473479</v>
      </c>
      <c r="F154" s="12" t="s">
        <v>51</v>
      </c>
      <c r="G154" s="12" t="s">
        <v>21</v>
      </c>
      <c r="H154" s="12" t="s">
        <v>340</v>
      </c>
      <c r="I154" s="12" t="s">
        <v>23</v>
      </c>
      <c r="J154" s="15">
        <v>2.5</v>
      </c>
      <c r="K154" s="15"/>
      <c r="L154" s="12"/>
      <c r="M154" s="13" t="s">
        <v>64</v>
      </c>
    </row>
    <row r="155" spans="1:13" ht="63.75" x14ac:dyDescent="0.2">
      <c r="A155" s="12" t="s">
        <v>268</v>
      </c>
      <c r="B155" s="12" t="s">
        <v>53</v>
      </c>
      <c r="C155" s="13" t="s">
        <v>54</v>
      </c>
      <c r="D155" s="12" t="s">
        <v>341</v>
      </c>
      <c r="E155" s="14">
        <v>3139989</v>
      </c>
      <c r="F155" s="12" t="s">
        <v>329</v>
      </c>
      <c r="G155" s="12" t="s">
        <v>28</v>
      </c>
      <c r="H155" s="12" t="s">
        <v>55</v>
      </c>
      <c r="I155" s="12" t="s">
        <v>30</v>
      </c>
      <c r="J155" s="29">
        <v>10</v>
      </c>
      <c r="K155" s="20" t="s">
        <v>342</v>
      </c>
      <c r="L155" s="18">
        <v>45383</v>
      </c>
      <c r="M155" s="13" t="s">
        <v>343</v>
      </c>
    </row>
    <row r="156" spans="1:13" s="22" customFormat="1" ht="25.5" x14ac:dyDescent="0.2">
      <c r="A156" s="12" t="s">
        <v>268</v>
      </c>
      <c r="B156" s="12" t="s">
        <v>53</v>
      </c>
      <c r="C156" s="13" t="s">
        <v>57</v>
      </c>
      <c r="D156" s="12" t="s">
        <v>344</v>
      </c>
      <c r="E156" s="14">
        <v>4336897</v>
      </c>
      <c r="F156" s="12" t="s">
        <v>51</v>
      </c>
      <c r="G156" s="12" t="s">
        <v>28</v>
      </c>
      <c r="H156" s="12" t="s">
        <v>55</v>
      </c>
      <c r="I156" s="12" t="s">
        <v>30</v>
      </c>
      <c r="J156" s="29">
        <v>13</v>
      </c>
      <c r="K156" s="56" t="s">
        <v>345</v>
      </c>
      <c r="L156" s="18" t="s">
        <v>346</v>
      </c>
      <c r="M156" s="42" t="s">
        <v>347</v>
      </c>
    </row>
    <row r="157" spans="1:13" ht="25.5" x14ac:dyDescent="0.2">
      <c r="A157" s="12" t="s">
        <v>268</v>
      </c>
      <c r="B157" s="12" t="s">
        <v>53</v>
      </c>
      <c r="C157" s="13" t="s">
        <v>54</v>
      </c>
      <c r="D157" s="12" t="s">
        <v>288</v>
      </c>
      <c r="E157" s="14">
        <v>7988336</v>
      </c>
      <c r="F157" s="12" t="s">
        <v>288</v>
      </c>
      <c r="G157" s="12" t="s">
        <v>289</v>
      </c>
      <c r="H157" s="12" t="s">
        <v>348</v>
      </c>
      <c r="I157" s="12" t="s">
        <v>23</v>
      </c>
      <c r="J157" s="34" t="s">
        <v>320</v>
      </c>
      <c r="K157" s="20" t="s">
        <v>349</v>
      </c>
      <c r="L157" s="18">
        <v>45658</v>
      </c>
      <c r="M157" s="42" t="s">
        <v>350</v>
      </c>
    </row>
    <row r="158" spans="1:13" ht="25.5" x14ac:dyDescent="0.2">
      <c r="A158" s="12" t="s">
        <v>268</v>
      </c>
      <c r="B158" s="12" t="s">
        <v>53</v>
      </c>
      <c r="C158" s="13" t="s">
        <v>54</v>
      </c>
      <c r="D158" s="12" t="s">
        <v>351</v>
      </c>
      <c r="E158" s="14">
        <v>8327507</v>
      </c>
      <c r="F158" s="12" t="s">
        <v>352</v>
      </c>
      <c r="G158" s="12" t="s">
        <v>289</v>
      </c>
      <c r="H158" s="12" t="s">
        <v>55</v>
      </c>
      <c r="I158" s="12" t="s">
        <v>23</v>
      </c>
      <c r="J158" s="15">
        <v>2</v>
      </c>
      <c r="K158" s="15"/>
      <c r="L158" s="48"/>
      <c r="M158" s="42"/>
    </row>
    <row r="159" spans="1:13" ht="38.25" x14ac:dyDescent="0.2">
      <c r="A159" s="12" t="s">
        <v>268</v>
      </c>
      <c r="B159" s="12" t="s">
        <v>53</v>
      </c>
      <c r="C159" s="13" t="s">
        <v>57</v>
      </c>
      <c r="D159" s="12" t="s">
        <v>353</v>
      </c>
      <c r="E159" s="14">
        <v>9187915</v>
      </c>
      <c r="F159" s="12" t="s">
        <v>354</v>
      </c>
      <c r="G159" s="12" t="s">
        <v>28</v>
      </c>
      <c r="H159" s="12" t="s">
        <v>55</v>
      </c>
      <c r="I159" s="12" t="s">
        <v>30</v>
      </c>
      <c r="J159" s="29">
        <v>10</v>
      </c>
      <c r="K159" s="56" t="s">
        <v>355</v>
      </c>
      <c r="L159" s="18">
        <v>45292</v>
      </c>
      <c r="M159" s="42" t="s">
        <v>356</v>
      </c>
    </row>
    <row r="160" spans="1:13" ht="25.5" x14ac:dyDescent="0.2">
      <c r="A160" s="12" t="s">
        <v>268</v>
      </c>
      <c r="B160" s="12" t="s">
        <v>71</v>
      </c>
      <c r="C160" s="13" t="s">
        <v>72</v>
      </c>
      <c r="D160" s="12" t="s">
        <v>357</v>
      </c>
      <c r="E160" s="14">
        <v>4392977</v>
      </c>
      <c r="F160" s="12" t="s">
        <v>358</v>
      </c>
      <c r="G160" s="12" t="s">
        <v>28</v>
      </c>
      <c r="H160" s="12" t="s">
        <v>73</v>
      </c>
      <c r="I160" s="12" t="s">
        <v>30</v>
      </c>
      <c r="J160" s="17">
        <v>47</v>
      </c>
      <c r="K160" s="15"/>
      <c r="L160" s="12"/>
      <c r="M160" s="13"/>
    </row>
    <row r="161" spans="1:13" ht="25.5" x14ac:dyDescent="0.2">
      <c r="A161" s="12" t="s">
        <v>268</v>
      </c>
      <c r="B161" s="12" t="s">
        <v>359</v>
      </c>
      <c r="C161" s="13" t="s">
        <v>360</v>
      </c>
      <c r="D161" s="12" t="s">
        <v>359</v>
      </c>
      <c r="E161" s="14">
        <v>7152788</v>
      </c>
      <c r="F161" s="12" t="s">
        <v>358</v>
      </c>
      <c r="G161" s="12" t="s">
        <v>28</v>
      </c>
      <c r="H161" s="12" t="s">
        <v>73</v>
      </c>
      <c r="I161" s="12" t="s">
        <v>30</v>
      </c>
      <c r="J161" s="17">
        <v>70</v>
      </c>
      <c r="K161" s="15"/>
      <c r="L161" s="12"/>
      <c r="M161" s="13"/>
    </row>
    <row r="162" spans="1:13" ht="25.5" x14ac:dyDescent="0.2">
      <c r="A162" s="12" t="s">
        <v>268</v>
      </c>
      <c r="B162" s="12" t="s">
        <v>361</v>
      </c>
      <c r="C162" s="13" t="s">
        <v>362</v>
      </c>
      <c r="D162" s="12" t="s">
        <v>363</v>
      </c>
      <c r="E162" s="14">
        <v>1653587</v>
      </c>
      <c r="F162" s="12" t="s">
        <v>288</v>
      </c>
      <c r="G162" s="12" t="s">
        <v>289</v>
      </c>
      <c r="H162" s="12" t="s">
        <v>171</v>
      </c>
      <c r="I162" s="12" t="s">
        <v>23</v>
      </c>
      <c r="J162" s="34" t="s">
        <v>320</v>
      </c>
      <c r="K162" s="15"/>
      <c r="L162" s="12"/>
      <c r="M162" s="13"/>
    </row>
    <row r="163" spans="1:13" ht="25.5" x14ac:dyDescent="0.2">
      <c r="A163" s="12" t="s">
        <v>268</v>
      </c>
      <c r="B163" s="12" t="s">
        <v>364</v>
      </c>
      <c r="C163" s="13" t="s">
        <v>365</v>
      </c>
      <c r="D163" s="12" t="s">
        <v>20</v>
      </c>
      <c r="E163" s="14">
        <v>6283429</v>
      </c>
      <c r="F163" s="12" t="s">
        <v>20</v>
      </c>
      <c r="G163" s="12" t="s">
        <v>21</v>
      </c>
      <c r="H163" s="12" t="s">
        <v>201</v>
      </c>
      <c r="I163" s="12" t="s">
        <v>23</v>
      </c>
      <c r="J163" s="34" t="s">
        <v>366</v>
      </c>
      <c r="K163" s="15"/>
      <c r="L163" s="12"/>
      <c r="M163" s="13"/>
    </row>
    <row r="164" spans="1:13" s="22" customFormat="1" ht="25.5" x14ac:dyDescent="0.2">
      <c r="A164" s="12" t="s">
        <v>268</v>
      </c>
      <c r="B164" s="12" t="s">
        <v>100</v>
      </c>
      <c r="C164" s="13" t="s">
        <v>101</v>
      </c>
      <c r="D164" s="12" t="s">
        <v>20</v>
      </c>
      <c r="E164" s="14">
        <v>1491324</v>
      </c>
      <c r="F164" s="12" t="s">
        <v>20</v>
      </c>
      <c r="G164" s="12" t="s">
        <v>21</v>
      </c>
      <c r="H164" s="12" t="s">
        <v>40</v>
      </c>
      <c r="I164" s="12" t="s">
        <v>23</v>
      </c>
      <c r="J164" s="34" t="s">
        <v>367</v>
      </c>
      <c r="K164" s="15"/>
      <c r="L164" s="12"/>
      <c r="M164" s="13"/>
    </row>
    <row r="165" spans="1:13" ht="25.5" x14ac:dyDescent="0.2">
      <c r="A165" s="12" t="s">
        <v>268</v>
      </c>
      <c r="B165" s="12" t="s">
        <v>100</v>
      </c>
      <c r="C165" s="13" t="s">
        <v>101</v>
      </c>
      <c r="D165" s="12" t="s">
        <v>368</v>
      </c>
      <c r="E165" s="14">
        <v>2541897</v>
      </c>
      <c r="F165" s="12" t="s">
        <v>288</v>
      </c>
      <c r="G165" s="12" t="s">
        <v>28</v>
      </c>
      <c r="H165" s="12" t="s">
        <v>40</v>
      </c>
      <c r="I165" s="12" t="s">
        <v>30</v>
      </c>
      <c r="J165" s="17">
        <v>16</v>
      </c>
      <c r="K165" s="15"/>
      <c r="L165" s="12"/>
      <c r="M165" s="13"/>
    </row>
    <row r="166" spans="1:13" ht="25.5" x14ac:dyDescent="0.2">
      <c r="A166" s="12" t="s">
        <v>268</v>
      </c>
      <c r="B166" s="12" t="s">
        <v>100</v>
      </c>
      <c r="C166" s="13" t="s">
        <v>101</v>
      </c>
      <c r="D166" s="12" t="s">
        <v>368</v>
      </c>
      <c r="E166" s="14">
        <v>5959378</v>
      </c>
      <c r="F166" s="12" t="s">
        <v>288</v>
      </c>
      <c r="G166" s="12" t="s">
        <v>21</v>
      </c>
      <c r="H166" s="12" t="s">
        <v>40</v>
      </c>
      <c r="I166" s="12" t="s">
        <v>23</v>
      </c>
      <c r="J166" s="34" t="s">
        <v>290</v>
      </c>
      <c r="K166" s="20"/>
      <c r="L166" s="18"/>
      <c r="M166" s="13"/>
    </row>
    <row r="167" spans="1:13" ht="25.5" x14ac:dyDescent="0.2">
      <c r="A167" s="12" t="s">
        <v>268</v>
      </c>
      <c r="B167" s="12" t="s">
        <v>123</v>
      </c>
      <c r="C167" s="13" t="s">
        <v>124</v>
      </c>
      <c r="D167" s="12" t="s">
        <v>369</v>
      </c>
      <c r="E167" s="14">
        <v>1187474</v>
      </c>
      <c r="F167" s="12" t="s">
        <v>136</v>
      </c>
      <c r="G167" s="12" t="s">
        <v>49</v>
      </c>
      <c r="H167" s="12" t="s">
        <v>77</v>
      </c>
      <c r="I167" s="12" t="s">
        <v>23</v>
      </c>
      <c r="J167" s="15">
        <v>4.2</v>
      </c>
      <c r="K167" s="15"/>
      <c r="L167" s="12"/>
      <c r="M167" s="13"/>
    </row>
    <row r="168" spans="1:13" ht="25.5" x14ac:dyDescent="0.2">
      <c r="A168" s="12" t="s">
        <v>268</v>
      </c>
      <c r="B168" s="12" t="s">
        <v>123</v>
      </c>
      <c r="C168" s="13" t="s">
        <v>124</v>
      </c>
      <c r="D168" s="12" t="s">
        <v>370</v>
      </c>
      <c r="E168" s="14">
        <v>1712382</v>
      </c>
      <c r="F168" s="12" t="s">
        <v>20</v>
      </c>
      <c r="G168" s="12" t="s">
        <v>21</v>
      </c>
      <c r="H168" s="12" t="s">
        <v>126</v>
      </c>
      <c r="I168" s="12" t="s">
        <v>23</v>
      </c>
      <c r="J168" s="34" t="s">
        <v>371</v>
      </c>
      <c r="K168" s="15"/>
      <c r="L168" s="12"/>
      <c r="M168" s="13"/>
    </row>
    <row r="169" spans="1:13" ht="25.5" x14ac:dyDescent="0.2">
      <c r="A169" s="12" t="s">
        <v>268</v>
      </c>
      <c r="B169" s="12" t="s">
        <v>123</v>
      </c>
      <c r="C169" s="13" t="s">
        <v>124</v>
      </c>
      <c r="D169" s="12" t="s">
        <v>372</v>
      </c>
      <c r="E169" s="14">
        <v>9368981</v>
      </c>
      <c r="F169" s="12" t="s">
        <v>297</v>
      </c>
      <c r="G169" s="12" t="s">
        <v>49</v>
      </c>
      <c r="H169" s="12" t="s">
        <v>77</v>
      </c>
      <c r="I169" s="12" t="s">
        <v>23</v>
      </c>
      <c r="J169" s="34" t="s">
        <v>373</v>
      </c>
      <c r="K169" s="15"/>
      <c r="L169" s="12"/>
      <c r="M169" s="13" t="s">
        <v>374</v>
      </c>
    </row>
    <row r="170" spans="1:13" ht="25.5" x14ac:dyDescent="0.2">
      <c r="A170" s="12" t="s">
        <v>268</v>
      </c>
      <c r="B170" s="12" t="s">
        <v>128</v>
      </c>
      <c r="C170" s="13" t="s">
        <v>131</v>
      </c>
      <c r="D170" s="12" t="s">
        <v>375</v>
      </c>
      <c r="E170" s="14">
        <v>1963715</v>
      </c>
      <c r="F170" s="12" t="s">
        <v>136</v>
      </c>
      <c r="G170" s="12" t="s">
        <v>49</v>
      </c>
      <c r="H170" s="12" t="s">
        <v>130</v>
      </c>
      <c r="I170" s="12" t="s">
        <v>23</v>
      </c>
      <c r="J170" s="15">
        <v>3.35</v>
      </c>
      <c r="K170" s="15"/>
      <c r="L170" s="12"/>
      <c r="M170" s="13"/>
    </row>
    <row r="171" spans="1:13" s="55" customFormat="1" ht="25.5" x14ac:dyDescent="0.2">
      <c r="A171" s="19" t="s">
        <v>268</v>
      </c>
      <c r="B171" s="19" t="s">
        <v>128</v>
      </c>
      <c r="C171" s="21" t="s">
        <v>131</v>
      </c>
      <c r="D171" s="19" t="s">
        <v>376</v>
      </c>
      <c r="E171" s="52">
        <v>5783317</v>
      </c>
      <c r="F171" s="19" t="s">
        <v>311</v>
      </c>
      <c r="G171" s="19" t="s">
        <v>39</v>
      </c>
      <c r="H171" s="19" t="s">
        <v>334</v>
      </c>
      <c r="I171" s="19" t="s">
        <v>23</v>
      </c>
      <c r="J171" s="53">
        <v>5</v>
      </c>
      <c r="K171" s="32" t="s">
        <v>313</v>
      </c>
      <c r="L171" s="54">
        <v>45778</v>
      </c>
      <c r="M171" s="21" t="s">
        <v>377</v>
      </c>
    </row>
    <row r="172" spans="1:13" ht="25.5" x14ac:dyDescent="0.2">
      <c r="A172" s="12" t="s">
        <v>268</v>
      </c>
      <c r="B172" s="12" t="s">
        <v>128</v>
      </c>
      <c r="C172" s="13" t="s">
        <v>131</v>
      </c>
      <c r="D172" s="12" t="s">
        <v>378</v>
      </c>
      <c r="E172" s="14">
        <v>4592268</v>
      </c>
      <c r="F172" s="12" t="s">
        <v>288</v>
      </c>
      <c r="G172" s="12" t="s">
        <v>289</v>
      </c>
      <c r="H172" s="12" t="s">
        <v>130</v>
      </c>
      <c r="I172" s="12" t="s">
        <v>23</v>
      </c>
      <c r="J172" s="34" t="s">
        <v>379</v>
      </c>
      <c r="K172" s="37"/>
      <c r="L172" s="43"/>
      <c r="M172" s="39"/>
    </row>
    <row r="173" spans="1:13" ht="25.5" x14ac:dyDescent="0.2">
      <c r="A173" s="12" t="s">
        <v>268</v>
      </c>
      <c r="B173" s="12" t="s">
        <v>128</v>
      </c>
      <c r="C173" s="13" t="s">
        <v>131</v>
      </c>
      <c r="D173" s="12" t="s">
        <v>380</v>
      </c>
      <c r="E173" s="14">
        <v>5141119</v>
      </c>
      <c r="F173" s="12" t="s">
        <v>297</v>
      </c>
      <c r="G173" s="12" t="s">
        <v>49</v>
      </c>
      <c r="H173" s="12" t="s">
        <v>130</v>
      </c>
      <c r="I173" s="12" t="s">
        <v>23</v>
      </c>
      <c r="J173" s="34" t="s">
        <v>381</v>
      </c>
      <c r="K173" s="15"/>
      <c r="L173" s="12"/>
      <c r="M173" s="13"/>
    </row>
    <row r="174" spans="1:13" ht="25.5" x14ac:dyDescent="0.2">
      <c r="A174" s="12" t="s">
        <v>268</v>
      </c>
      <c r="B174" s="12" t="s">
        <v>128</v>
      </c>
      <c r="C174" s="13" t="s">
        <v>131</v>
      </c>
      <c r="D174" s="12" t="s">
        <v>382</v>
      </c>
      <c r="E174" s="14">
        <v>7610554</v>
      </c>
      <c r="F174" s="12" t="s">
        <v>20</v>
      </c>
      <c r="G174" s="12" t="s">
        <v>21</v>
      </c>
      <c r="H174" s="12" t="s">
        <v>334</v>
      </c>
      <c r="I174" s="12" t="s">
        <v>23</v>
      </c>
      <c r="J174" s="34" t="s">
        <v>383</v>
      </c>
      <c r="K174" s="15"/>
      <c r="L174" s="12"/>
      <c r="M174" s="13"/>
    </row>
    <row r="175" spans="1:13" ht="25.5" x14ac:dyDescent="0.2">
      <c r="A175" s="12" t="s">
        <v>268</v>
      </c>
      <c r="B175" s="12" t="s">
        <v>128</v>
      </c>
      <c r="C175" s="13" t="s">
        <v>131</v>
      </c>
      <c r="D175" s="12" t="s">
        <v>384</v>
      </c>
      <c r="E175" s="14">
        <v>8783734</v>
      </c>
      <c r="F175" s="12" t="s">
        <v>329</v>
      </c>
      <c r="G175" s="12" t="s">
        <v>28</v>
      </c>
      <c r="H175" s="12" t="s">
        <v>130</v>
      </c>
      <c r="I175" s="12" t="s">
        <v>30</v>
      </c>
      <c r="J175" s="17">
        <v>12</v>
      </c>
      <c r="K175" s="15"/>
      <c r="L175" s="12"/>
      <c r="M175" s="13"/>
    </row>
    <row r="176" spans="1:13" ht="25.5" x14ac:dyDescent="0.2">
      <c r="A176" s="12" t="s">
        <v>268</v>
      </c>
      <c r="B176" s="12" t="s">
        <v>139</v>
      </c>
      <c r="C176" s="13" t="s">
        <v>140</v>
      </c>
      <c r="D176" s="12" t="s">
        <v>385</v>
      </c>
      <c r="E176" s="14">
        <v>6420497</v>
      </c>
      <c r="F176" s="12" t="s">
        <v>297</v>
      </c>
      <c r="G176" s="12" t="s">
        <v>49</v>
      </c>
      <c r="H176" s="12" t="s">
        <v>142</v>
      </c>
      <c r="I176" s="12" t="s">
        <v>23</v>
      </c>
      <c r="J176" s="34" t="s">
        <v>386</v>
      </c>
      <c r="K176" s="15"/>
      <c r="L176" s="12"/>
      <c r="M176" s="13"/>
    </row>
    <row r="177" spans="1:13" ht="25.5" x14ac:dyDescent="0.2">
      <c r="A177" s="23" t="s">
        <v>268</v>
      </c>
      <c r="B177" s="23" t="s">
        <v>139</v>
      </c>
      <c r="C177" s="24" t="s">
        <v>140</v>
      </c>
      <c r="D177" s="23" t="s">
        <v>387</v>
      </c>
      <c r="E177" s="25">
        <v>7184662</v>
      </c>
      <c r="F177" s="26" t="s">
        <v>288</v>
      </c>
      <c r="G177" s="27" t="s">
        <v>21</v>
      </c>
      <c r="H177" s="26" t="s">
        <v>142</v>
      </c>
      <c r="I177" s="26" t="s">
        <v>23</v>
      </c>
      <c r="J177" s="57" t="s">
        <v>388</v>
      </c>
      <c r="K177" s="15"/>
      <c r="L177" s="12"/>
      <c r="M177" s="13"/>
    </row>
    <row r="178" spans="1:13" ht="25.5" x14ac:dyDescent="0.2">
      <c r="A178" s="12" t="s">
        <v>268</v>
      </c>
      <c r="B178" s="12" t="s">
        <v>154</v>
      </c>
      <c r="C178" s="13" t="s">
        <v>155</v>
      </c>
      <c r="D178" s="12" t="s">
        <v>389</v>
      </c>
      <c r="E178" s="14">
        <v>9612699</v>
      </c>
      <c r="F178" s="12" t="s">
        <v>48</v>
      </c>
      <c r="G178" s="12" t="s">
        <v>49</v>
      </c>
      <c r="H178" s="12" t="s">
        <v>73</v>
      </c>
      <c r="I178" s="12" t="s">
        <v>23</v>
      </c>
      <c r="J178" s="15">
        <v>2.95</v>
      </c>
      <c r="K178" s="15"/>
      <c r="L178" s="12"/>
      <c r="M178" s="13"/>
    </row>
    <row r="179" spans="1:13" ht="25.5" x14ac:dyDescent="0.2">
      <c r="A179" s="12" t="s">
        <v>268</v>
      </c>
      <c r="B179" s="12" t="s">
        <v>159</v>
      </c>
      <c r="C179" s="13" t="s">
        <v>160</v>
      </c>
      <c r="D179" s="12" t="s">
        <v>390</v>
      </c>
      <c r="E179" s="14">
        <v>5305863</v>
      </c>
      <c r="F179" s="12" t="s">
        <v>288</v>
      </c>
      <c r="G179" s="12" t="s">
        <v>289</v>
      </c>
      <c r="H179" s="12" t="s">
        <v>391</v>
      </c>
      <c r="I179" s="12" t="s">
        <v>23</v>
      </c>
      <c r="J179" s="34" t="s">
        <v>386</v>
      </c>
      <c r="K179" s="58"/>
      <c r="L179" s="18">
        <v>45292</v>
      </c>
      <c r="M179" s="13" t="s">
        <v>392</v>
      </c>
    </row>
    <row r="180" spans="1:13" ht="25.5" x14ac:dyDescent="0.2">
      <c r="A180" s="12" t="s">
        <v>268</v>
      </c>
      <c r="B180" s="12" t="s">
        <v>159</v>
      </c>
      <c r="C180" s="13" t="s">
        <v>160</v>
      </c>
      <c r="D180" s="12" t="s">
        <v>20</v>
      </c>
      <c r="E180" s="14">
        <v>9517523</v>
      </c>
      <c r="F180" s="12" t="s">
        <v>20</v>
      </c>
      <c r="G180" s="12" t="s">
        <v>21</v>
      </c>
      <c r="H180" s="12" t="s">
        <v>348</v>
      </c>
      <c r="I180" s="12" t="s">
        <v>23</v>
      </c>
      <c r="J180" s="34" t="s">
        <v>393</v>
      </c>
      <c r="K180" s="15"/>
      <c r="L180" s="12"/>
      <c r="M180" s="13"/>
    </row>
    <row r="181" spans="1:13" ht="25.5" x14ac:dyDescent="0.2">
      <c r="A181" s="12" t="s">
        <v>268</v>
      </c>
      <c r="B181" s="12" t="s">
        <v>168</v>
      </c>
      <c r="C181" s="13" t="s">
        <v>169</v>
      </c>
      <c r="D181" s="12" t="s">
        <v>394</v>
      </c>
      <c r="E181" s="14">
        <v>2282282</v>
      </c>
      <c r="F181" s="12" t="s">
        <v>288</v>
      </c>
      <c r="G181" s="12" t="s">
        <v>289</v>
      </c>
      <c r="H181" s="12" t="s">
        <v>156</v>
      </c>
      <c r="I181" s="12" t="s">
        <v>23</v>
      </c>
      <c r="J181" s="46" t="s">
        <v>395</v>
      </c>
      <c r="K181" s="58"/>
      <c r="L181" s="38"/>
      <c r="M181" s="39"/>
    </row>
    <row r="182" spans="1:13" ht="25.5" x14ac:dyDescent="0.2">
      <c r="A182" s="12" t="s">
        <v>268</v>
      </c>
      <c r="B182" s="12" t="s">
        <v>396</v>
      </c>
      <c r="C182" s="13" t="s">
        <v>397</v>
      </c>
      <c r="D182" s="12" t="s">
        <v>398</v>
      </c>
      <c r="E182" s="14">
        <v>9262988</v>
      </c>
      <c r="F182" s="12" t="s">
        <v>288</v>
      </c>
      <c r="G182" s="12" t="s">
        <v>289</v>
      </c>
      <c r="H182" s="12" t="s">
        <v>273</v>
      </c>
      <c r="I182" s="12" t="s">
        <v>23</v>
      </c>
      <c r="J182" s="34" t="s">
        <v>399</v>
      </c>
      <c r="K182" s="20" t="s">
        <v>400</v>
      </c>
      <c r="L182" s="18">
        <v>45292</v>
      </c>
      <c r="M182" s="13" t="s">
        <v>401</v>
      </c>
    </row>
    <row r="183" spans="1:13" ht="25.5" x14ac:dyDescent="0.2">
      <c r="A183" s="12" t="s">
        <v>268</v>
      </c>
      <c r="B183" s="12" t="s">
        <v>402</v>
      </c>
      <c r="C183" s="13" t="s">
        <v>403</v>
      </c>
      <c r="D183" s="12" t="s">
        <v>402</v>
      </c>
      <c r="E183" s="14">
        <v>7986987</v>
      </c>
      <c r="F183" s="12" t="s">
        <v>297</v>
      </c>
      <c r="G183" s="12" t="s">
        <v>49</v>
      </c>
      <c r="H183" s="12" t="s">
        <v>162</v>
      </c>
      <c r="I183" s="12" t="s">
        <v>23</v>
      </c>
      <c r="J183" s="34">
        <v>5</v>
      </c>
      <c r="K183" s="37"/>
      <c r="L183" s="43"/>
      <c r="M183" s="39"/>
    </row>
    <row r="184" spans="1:13" ht="25.5" x14ac:dyDescent="0.2">
      <c r="A184" s="12" t="s">
        <v>268</v>
      </c>
      <c r="B184" s="12" t="s">
        <v>404</v>
      </c>
      <c r="C184" s="13" t="s">
        <v>405</v>
      </c>
      <c r="D184" s="12" t="s">
        <v>406</v>
      </c>
      <c r="E184" s="14">
        <v>9169616</v>
      </c>
      <c r="F184" s="12" t="s">
        <v>288</v>
      </c>
      <c r="G184" s="12" t="s">
        <v>289</v>
      </c>
      <c r="H184" s="12" t="s">
        <v>142</v>
      </c>
      <c r="I184" s="12" t="s">
        <v>23</v>
      </c>
      <c r="J184" s="34" t="s">
        <v>407</v>
      </c>
      <c r="K184" s="34"/>
      <c r="L184" s="18"/>
      <c r="M184" s="13"/>
    </row>
    <row r="185" spans="1:13" ht="25.5" x14ac:dyDescent="0.2">
      <c r="A185" s="12" t="s">
        <v>268</v>
      </c>
      <c r="B185" s="12" t="s">
        <v>188</v>
      </c>
      <c r="C185" s="13" t="s">
        <v>189</v>
      </c>
      <c r="D185" s="12" t="s">
        <v>190</v>
      </c>
      <c r="E185" s="14">
        <v>2044545</v>
      </c>
      <c r="F185" s="12" t="s">
        <v>408</v>
      </c>
      <c r="G185" s="12" t="s">
        <v>28</v>
      </c>
      <c r="H185" s="12" t="s">
        <v>73</v>
      </c>
      <c r="I185" s="12" t="s">
        <v>30</v>
      </c>
      <c r="J185" s="17">
        <v>15</v>
      </c>
      <c r="K185" s="15"/>
      <c r="L185" s="18"/>
      <c r="M185" s="13" t="s">
        <v>191</v>
      </c>
    </row>
    <row r="186" spans="1:13" ht="25.5" x14ac:dyDescent="0.2">
      <c r="A186" s="12" t="s">
        <v>268</v>
      </c>
      <c r="B186" s="12" t="s">
        <v>409</v>
      </c>
      <c r="C186" s="13" t="s">
        <v>189</v>
      </c>
      <c r="D186" s="12" t="s">
        <v>410</v>
      </c>
      <c r="E186" s="14">
        <v>1056682</v>
      </c>
      <c r="F186" s="12" t="s">
        <v>408</v>
      </c>
      <c r="G186" s="12" t="s">
        <v>28</v>
      </c>
      <c r="H186" s="12" t="s">
        <v>87</v>
      </c>
      <c r="I186" s="12" t="s">
        <v>30</v>
      </c>
      <c r="J186" s="17">
        <v>35</v>
      </c>
      <c r="K186" s="15"/>
      <c r="L186" s="18"/>
      <c r="M186" s="13" t="s">
        <v>191</v>
      </c>
    </row>
    <row r="187" spans="1:13" ht="25.5" x14ac:dyDescent="0.2">
      <c r="A187" s="12" t="s">
        <v>268</v>
      </c>
      <c r="B187" s="12" t="s">
        <v>409</v>
      </c>
      <c r="C187" s="13" t="s">
        <v>189</v>
      </c>
      <c r="D187" s="12" t="s">
        <v>411</v>
      </c>
      <c r="E187" s="14">
        <v>1159484</v>
      </c>
      <c r="F187" s="12" t="s">
        <v>288</v>
      </c>
      <c r="G187" s="12" t="s">
        <v>39</v>
      </c>
      <c r="H187" s="12" t="s">
        <v>209</v>
      </c>
      <c r="I187" s="12" t="s">
        <v>23</v>
      </c>
      <c r="J187" s="34" t="s">
        <v>290</v>
      </c>
      <c r="K187" s="15"/>
      <c r="L187" s="18"/>
      <c r="M187" s="13" t="s">
        <v>191</v>
      </c>
    </row>
    <row r="188" spans="1:13" ht="25.5" x14ac:dyDescent="0.2">
      <c r="A188" s="12" t="s">
        <v>268</v>
      </c>
      <c r="B188" s="12" t="s">
        <v>409</v>
      </c>
      <c r="C188" s="13" t="s">
        <v>189</v>
      </c>
      <c r="D188" s="12" t="s">
        <v>410</v>
      </c>
      <c r="E188" s="14">
        <v>1499287</v>
      </c>
      <c r="F188" s="12" t="s">
        <v>48</v>
      </c>
      <c r="G188" s="12" t="s">
        <v>49</v>
      </c>
      <c r="H188" s="12" t="s">
        <v>87</v>
      </c>
      <c r="I188" s="12" t="s">
        <v>23</v>
      </c>
      <c r="J188" s="15">
        <v>3.5</v>
      </c>
      <c r="K188" s="15"/>
      <c r="L188" s="18"/>
      <c r="M188" s="13" t="s">
        <v>191</v>
      </c>
    </row>
    <row r="189" spans="1:13" ht="25.5" x14ac:dyDescent="0.2">
      <c r="A189" s="12" t="s">
        <v>268</v>
      </c>
      <c r="B189" s="12" t="s">
        <v>409</v>
      </c>
      <c r="C189" s="13" t="s">
        <v>189</v>
      </c>
      <c r="D189" s="12" t="s">
        <v>412</v>
      </c>
      <c r="E189" s="14">
        <v>3646542</v>
      </c>
      <c r="F189" s="12" t="s">
        <v>20</v>
      </c>
      <c r="G189" s="12" t="s">
        <v>21</v>
      </c>
      <c r="H189" s="12" t="s">
        <v>44</v>
      </c>
      <c r="I189" s="12" t="s">
        <v>23</v>
      </c>
      <c r="J189" s="34" t="s">
        <v>413</v>
      </c>
      <c r="K189" s="15"/>
      <c r="L189" s="18"/>
      <c r="M189" s="13" t="s">
        <v>191</v>
      </c>
    </row>
    <row r="190" spans="1:13" ht="25.5" x14ac:dyDescent="0.2">
      <c r="A190" s="12" t="s">
        <v>268</v>
      </c>
      <c r="B190" s="12" t="s">
        <v>409</v>
      </c>
      <c r="C190" s="13" t="s">
        <v>189</v>
      </c>
      <c r="D190" s="12" t="s">
        <v>410</v>
      </c>
      <c r="E190" s="14">
        <v>3675784</v>
      </c>
      <c r="F190" s="12" t="s">
        <v>329</v>
      </c>
      <c r="G190" s="12" t="s">
        <v>28</v>
      </c>
      <c r="H190" s="12" t="s">
        <v>87</v>
      </c>
      <c r="I190" s="12" t="s">
        <v>30</v>
      </c>
      <c r="J190" s="17">
        <v>24</v>
      </c>
      <c r="K190" s="15"/>
      <c r="L190" s="18"/>
      <c r="M190" s="13" t="s">
        <v>191</v>
      </c>
    </row>
    <row r="191" spans="1:13" ht="25.5" x14ac:dyDescent="0.2">
      <c r="A191" s="12" t="s">
        <v>268</v>
      </c>
      <c r="B191" s="12" t="s">
        <v>409</v>
      </c>
      <c r="C191" s="13" t="s">
        <v>189</v>
      </c>
      <c r="D191" s="12" t="s">
        <v>411</v>
      </c>
      <c r="E191" s="14">
        <v>3910311</v>
      </c>
      <c r="F191" s="12" t="s">
        <v>333</v>
      </c>
      <c r="G191" s="12" t="s">
        <v>21</v>
      </c>
      <c r="H191" s="12" t="s">
        <v>87</v>
      </c>
      <c r="I191" s="12" t="s">
        <v>23</v>
      </c>
      <c r="J191" s="34" t="s">
        <v>388</v>
      </c>
      <c r="K191" s="15"/>
      <c r="L191" s="18"/>
      <c r="M191" s="13" t="s">
        <v>191</v>
      </c>
    </row>
    <row r="192" spans="1:13" ht="25.5" x14ac:dyDescent="0.2">
      <c r="A192" s="12" t="s">
        <v>268</v>
      </c>
      <c r="B192" s="12" t="s">
        <v>409</v>
      </c>
      <c r="C192" s="13" t="s">
        <v>189</v>
      </c>
      <c r="D192" s="12" t="s">
        <v>414</v>
      </c>
      <c r="E192" s="14">
        <v>6965352</v>
      </c>
      <c r="F192" s="12" t="s">
        <v>48</v>
      </c>
      <c r="G192" s="12" t="s">
        <v>49</v>
      </c>
      <c r="H192" s="12" t="s">
        <v>44</v>
      </c>
      <c r="I192" s="12" t="s">
        <v>23</v>
      </c>
      <c r="J192" s="15">
        <v>5.74</v>
      </c>
      <c r="K192" s="15"/>
      <c r="L192" s="18"/>
      <c r="M192" s="13" t="s">
        <v>191</v>
      </c>
    </row>
    <row r="193" spans="1:13" ht="38.25" x14ac:dyDescent="0.2">
      <c r="A193" s="12" t="s">
        <v>268</v>
      </c>
      <c r="B193" s="12" t="s">
        <v>409</v>
      </c>
      <c r="C193" s="13" t="s">
        <v>189</v>
      </c>
      <c r="D193" s="12" t="s">
        <v>415</v>
      </c>
      <c r="E193" s="14">
        <v>8065540</v>
      </c>
      <c r="F193" s="12" t="s">
        <v>297</v>
      </c>
      <c r="G193" s="12" t="s">
        <v>49</v>
      </c>
      <c r="H193" s="12" t="s">
        <v>416</v>
      </c>
      <c r="I193" s="12" t="s">
        <v>23</v>
      </c>
      <c r="J193" s="34" t="s">
        <v>417</v>
      </c>
      <c r="K193" s="15"/>
      <c r="L193" s="18"/>
      <c r="M193" s="13" t="s">
        <v>191</v>
      </c>
    </row>
    <row r="194" spans="1:13" ht="25.5" x14ac:dyDescent="0.2">
      <c r="A194" s="12" t="s">
        <v>268</v>
      </c>
      <c r="B194" s="12" t="s">
        <v>409</v>
      </c>
      <c r="C194" s="13" t="s">
        <v>189</v>
      </c>
      <c r="D194" s="12" t="s">
        <v>412</v>
      </c>
      <c r="E194" s="14">
        <v>9369393</v>
      </c>
      <c r="F194" s="12" t="s">
        <v>297</v>
      </c>
      <c r="G194" s="12" t="s">
        <v>49</v>
      </c>
      <c r="H194" s="12" t="s">
        <v>44</v>
      </c>
      <c r="I194" s="12" t="s">
        <v>23</v>
      </c>
      <c r="J194" s="15">
        <v>3.89</v>
      </c>
      <c r="K194" s="15"/>
      <c r="L194" s="18"/>
      <c r="M194" s="13" t="s">
        <v>191</v>
      </c>
    </row>
    <row r="195" spans="1:13" ht="25.5" x14ac:dyDescent="0.2">
      <c r="A195" s="12" t="s">
        <v>268</v>
      </c>
      <c r="B195" s="12" t="s">
        <v>409</v>
      </c>
      <c r="C195" s="13" t="s">
        <v>189</v>
      </c>
      <c r="D195" s="12" t="s">
        <v>418</v>
      </c>
      <c r="E195" s="49">
        <v>5001310</v>
      </c>
      <c r="F195" s="12" t="s">
        <v>48</v>
      </c>
      <c r="G195" s="12" t="s">
        <v>49</v>
      </c>
      <c r="H195" s="12" t="s">
        <v>419</v>
      </c>
      <c r="I195" s="12" t="s">
        <v>23</v>
      </c>
      <c r="J195" s="34">
        <v>14.5</v>
      </c>
      <c r="K195" s="58"/>
      <c r="L195" s="18"/>
      <c r="M195" s="13" t="s">
        <v>191</v>
      </c>
    </row>
    <row r="196" spans="1:13" ht="51" x14ac:dyDescent="0.2">
      <c r="A196" s="12" t="s">
        <v>268</v>
      </c>
      <c r="B196" s="12" t="s">
        <v>409</v>
      </c>
      <c r="C196" s="13" t="s">
        <v>189</v>
      </c>
      <c r="D196" s="12" t="s">
        <v>420</v>
      </c>
      <c r="E196" s="49">
        <v>5235636</v>
      </c>
      <c r="F196" s="12" t="s">
        <v>329</v>
      </c>
      <c r="G196" s="12" t="s">
        <v>28</v>
      </c>
      <c r="H196" s="12" t="s">
        <v>421</v>
      </c>
      <c r="I196" s="12" t="s">
        <v>30</v>
      </c>
      <c r="J196" s="17">
        <v>4</v>
      </c>
      <c r="K196" s="20" t="s">
        <v>422</v>
      </c>
      <c r="L196" s="18">
        <v>45474</v>
      </c>
      <c r="M196" s="13" t="s">
        <v>423</v>
      </c>
    </row>
    <row r="197" spans="1:13" ht="25.5" x14ac:dyDescent="0.2">
      <c r="A197" s="12" t="s">
        <v>268</v>
      </c>
      <c r="B197" s="12" t="s">
        <v>192</v>
      </c>
      <c r="C197" s="13" t="s">
        <v>189</v>
      </c>
      <c r="D197" s="12" t="s">
        <v>424</v>
      </c>
      <c r="E197" s="14">
        <v>1179545</v>
      </c>
      <c r="F197" s="12" t="s">
        <v>329</v>
      </c>
      <c r="G197" s="12" t="s">
        <v>28</v>
      </c>
      <c r="H197" s="12" t="s">
        <v>22</v>
      </c>
      <c r="I197" s="12" t="s">
        <v>30</v>
      </c>
      <c r="J197" s="17">
        <v>25</v>
      </c>
      <c r="K197" s="15"/>
      <c r="L197" s="18"/>
      <c r="M197" s="13" t="s">
        <v>191</v>
      </c>
    </row>
    <row r="198" spans="1:13" ht="25.5" x14ac:dyDescent="0.2">
      <c r="A198" s="23" t="s">
        <v>268</v>
      </c>
      <c r="B198" s="12" t="s">
        <v>192</v>
      </c>
      <c r="C198" s="24" t="s">
        <v>189</v>
      </c>
      <c r="D198" s="23" t="s">
        <v>425</v>
      </c>
      <c r="E198" s="25">
        <v>2874957</v>
      </c>
      <c r="F198" s="26" t="s">
        <v>288</v>
      </c>
      <c r="G198" s="27" t="s">
        <v>21</v>
      </c>
      <c r="H198" s="26" t="s">
        <v>22</v>
      </c>
      <c r="I198" s="26" t="s">
        <v>23</v>
      </c>
      <c r="J198" s="57" t="s">
        <v>290</v>
      </c>
      <c r="K198" s="15"/>
      <c r="L198" s="18"/>
      <c r="M198" s="13" t="s">
        <v>191</v>
      </c>
    </row>
    <row r="199" spans="1:13" ht="25.5" x14ac:dyDescent="0.2">
      <c r="A199" s="12" t="s">
        <v>268</v>
      </c>
      <c r="B199" s="12" t="s">
        <v>192</v>
      </c>
      <c r="C199" s="13" t="s">
        <v>189</v>
      </c>
      <c r="D199" s="12" t="s">
        <v>426</v>
      </c>
      <c r="E199" s="14">
        <v>3376388</v>
      </c>
      <c r="F199" s="12" t="s">
        <v>297</v>
      </c>
      <c r="G199" s="12" t="s">
        <v>49</v>
      </c>
      <c r="H199" s="12" t="s">
        <v>22</v>
      </c>
      <c r="I199" s="12" t="s">
        <v>23</v>
      </c>
      <c r="J199" s="34">
        <v>11.62</v>
      </c>
      <c r="K199" s="15"/>
      <c r="L199" s="18"/>
      <c r="M199" s="13" t="s">
        <v>191</v>
      </c>
    </row>
    <row r="200" spans="1:13" ht="25.5" x14ac:dyDescent="0.2">
      <c r="A200" s="12" t="s">
        <v>268</v>
      </c>
      <c r="B200" s="12" t="s">
        <v>192</v>
      </c>
      <c r="C200" s="13" t="s">
        <v>189</v>
      </c>
      <c r="D200" s="12" t="s">
        <v>427</v>
      </c>
      <c r="E200" s="14">
        <v>6972987</v>
      </c>
      <c r="F200" s="12" t="s">
        <v>333</v>
      </c>
      <c r="G200" s="12" t="s">
        <v>21</v>
      </c>
      <c r="H200" s="12" t="s">
        <v>22</v>
      </c>
      <c r="I200" s="12" t="s">
        <v>23</v>
      </c>
      <c r="J200" s="20" t="s">
        <v>428</v>
      </c>
      <c r="K200" s="20" t="s">
        <v>429</v>
      </c>
      <c r="L200" s="18">
        <v>45658</v>
      </c>
      <c r="M200" s="13" t="s">
        <v>191</v>
      </c>
    </row>
    <row r="201" spans="1:13" ht="25.5" x14ac:dyDescent="0.2">
      <c r="A201" s="12" t="s">
        <v>268</v>
      </c>
      <c r="B201" s="12" t="s">
        <v>430</v>
      </c>
      <c r="C201" s="13" t="s">
        <v>431</v>
      </c>
      <c r="D201" s="12" t="s">
        <v>430</v>
      </c>
      <c r="E201" s="14">
        <v>2221903</v>
      </c>
      <c r="F201" s="12" t="s">
        <v>352</v>
      </c>
      <c r="G201" s="12" t="s">
        <v>289</v>
      </c>
      <c r="H201" s="12" t="s">
        <v>432</v>
      </c>
      <c r="I201" s="12" t="s">
        <v>23</v>
      </c>
      <c r="J201" s="34">
        <v>2.8</v>
      </c>
      <c r="K201" s="15"/>
      <c r="L201" s="12"/>
      <c r="M201" s="13"/>
    </row>
    <row r="202" spans="1:13" ht="25.5" x14ac:dyDescent="0.2">
      <c r="A202" s="12" t="s">
        <v>268</v>
      </c>
      <c r="B202" s="12" t="s">
        <v>430</v>
      </c>
      <c r="C202" s="13" t="s">
        <v>431</v>
      </c>
      <c r="D202" s="12" t="s">
        <v>430</v>
      </c>
      <c r="E202" s="14">
        <v>3367301</v>
      </c>
      <c r="F202" s="12" t="s">
        <v>280</v>
      </c>
      <c r="G202" s="12" t="s">
        <v>289</v>
      </c>
      <c r="H202" s="12" t="s">
        <v>432</v>
      </c>
      <c r="I202" s="12" t="s">
        <v>23</v>
      </c>
      <c r="J202" s="34">
        <v>2</v>
      </c>
      <c r="K202" s="15"/>
      <c r="L202" s="12"/>
      <c r="M202" s="13"/>
    </row>
    <row r="203" spans="1:13" ht="25.5" x14ac:dyDescent="0.2">
      <c r="A203" s="12" t="s">
        <v>268</v>
      </c>
      <c r="B203" s="12" t="s">
        <v>430</v>
      </c>
      <c r="C203" s="13" t="s">
        <v>431</v>
      </c>
      <c r="D203" s="12" t="s">
        <v>430</v>
      </c>
      <c r="E203" s="14">
        <v>6221407</v>
      </c>
      <c r="F203" s="12" t="s">
        <v>300</v>
      </c>
      <c r="G203" s="12" t="s">
        <v>39</v>
      </c>
      <c r="H203" s="12" t="s">
        <v>433</v>
      </c>
      <c r="I203" s="12" t="s">
        <v>23</v>
      </c>
      <c r="J203" s="15">
        <v>1.71</v>
      </c>
      <c r="K203" s="15"/>
      <c r="L203" s="12"/>
      <c r="M203" s="13"/>
    </row>
    <row r="204" spans="1:13" ht="38.25" x14ac:dyDescent="0.2">
      <c r="A204" s="12" t="s">
        <v>268</v>
      </c>
      <c r="B204" s="12" t="s">
        <v>434</v>
      </c>
      <c r="C204" s="13" t="s">
        <v>435</v>
      </c>
      <c r="D204" s="12" t="s">
        <v>436</v>
      </c>
      <c r="E204" s="14">
        <v>2026800</v>
      </c>
      <c r="F204" s="12" t="s">
        <v>280</v>
      </c>
      <c r="G204" s="12" t="s">
        <v>289</v>
      </c>
      <c r="H204" s="12" t="s">
        <v>219</v>
      </c>
      <c r="I204" s="12" t="s">
        <v>23</v>
      </c>
      <c r="J204" s="15">
        <v>2.68</v>
      </c>
      <c r="K204" s="15"/>
      <c r="L204" s="12"/>
      <c r="M204" s="13"/>
    </row>
    <row r="205" spans="1:13" ht="63.75" x14ac:dyDescent="0.2">
      <c r="A205" s="12" t="s">
        <v>268</v>
      </c>
      <c r="B205" s="12" t="s">
        <v>434</v>
      </c>
      <c r="C205" s="13" t="s">
        <v>435</v>
      </c>
      <c r="D205" s="12" t="s">
        <v>437</v>
      </c>
      <c r="E205" s="14">
        <v>2500401</v>
      </c>
      <c r="F205" s="12" t="s">
        <v>352</v>
      </c>
      <c r="G205" s="12" t="s">
        <v>289</v>
      </c>
      <c r="H205" s="12" t="s">
        <v>219</v>
      </c>
      <c r="I205" s="12" t="s">
        <v>23</v>
      </c>
      <c r="J205" s="15">
        <v>1.5</v>
      </c>
      <c r="K205" s="15"/>
      <c r="L205" s="12"/>
      <c r="M205" s="13" t="s">
        <v>281</v>
      </c>
    </row>
    <row r="206" spans="1:13" ht="25.5" x14ac:dyDescent="0.2">
      <c r="A206" s="12" t="s">
        <v>268</v>
      </c>
      <c r="B206" s="12" t="s">
        <v>438</v>
      </c>
      <c r="C206" s="13" t="s">
        <v>439</v>
      </c>
      <c r="D206" s="12" t="s">
        <v>440</v>
      </c>
      <c r="E206" s="14">
        <v>6119687</v>
      </c>
      <c r="F206" s="12" t="s">
        <v>358</v>
      </c>
      <c r="G206" s="12" t="s">
        <v>28</v>
      </c>
      <c r="H206" s="12" t="s">
        <v>40</v>
      </c>
      <c r="I206" s="12" t="s">
        <v>30</v>
      </c>
      <c r="J206" s="17">
        <v>69</v>
      </c>
      <c r="K206" s="15"/>
      <c r="L206" s="12"/>
      <c r="M206" s="13"/>
    </row>
    <row r="207" spans="1:13" ht="38.25" x14ac:dyDescent="0.2">
      <c r="A207" s="12" t="s">
        <v>268</v>
      </c>
      <c r="B207" s="12" t="s">
        <v>438</v>
      </c>
      <c r="C207" s="13" t="s">
        <v>439</v>
      </c>
      <c r="D207" s="12" t="s">
        <v>441</v>
      </c>
      <c r="E207" s="14">
        <v>9985120</v>
      </c>
      <c r="F207" s="12" t="s">
        <v>408</v>
      </c>
      <c r="G207" s="12" t="s">
        <v>28</v>
      </c>
      <c r="H207" s="12" t="s">
        <v>40</v>
      </c>
      <c r="I207" s="12" t="s">
        <v>30</v>
      </c>
      <c r="J207" s="29">
        <v>20</v>
      </c>
      <c r="K207" s="46">
        <v>-1</v>
      </c>
      <c r="L207" s="18">
        <v>44986</v>
      </c>
      <c r="M207" s="13" t="s">
        <v>442</v>
      </c>
    </row>
    <row r="208" spans="1:13" ht="89.25" x14ac:dyDescent="0.2">
      <c r="A208" s="12" t="s">
        <v>268</v>
      </c>
      <c r="B208" s="12" t="s">
        <v>438</v>
      </c>
      <c r="C208" s="13" t="s">
        <v>439</v>
      </c>
      <c r="D208" s="12" t="s">
        <v>443</v>
      </c>
      <c r="E208" s="14">
        <v>3814684</v>
      </c>
      <c r="F208" s="12" t="s">
        <v>408</v>
      </c>
      <c r="G208" s="12" t="s">
        <v>28</v>
      </c>
      <c r="H208" s="12" t="s">
        <v>29</v>
      </c>
      <c r="I208" s="12" t="s">
        <v>30</v>
      </c>
      <c r="J208" s="29">
        <v>58</v>
      </c>
      <c r="K208" s="30" t="s">
        <v>444</v>
      </c>
      <c r="L208" s="18" t="s">
        <v>445</v>
      </c>
      <c r="M208" s="13" t="s">
        <v>446</v>
      </c>
    </row>
    <row r="209" spans="1:13" s="22" customFormat="1" ht="63.75" x14ac:dyDescent="0.2">
      <c r="A209" s="12" t="s">
        <v>268</v>
      </c>
      <c r="B209" s="12" t="s">
        <v>438</v>
      </c>
      <c r="C209" s="13" t="s">
        <v>439</v>
      </c>
      <c r="D209" s="59" t="s">
        <v>447</v>
      </c>
      <c r="E209" s="60">
        <v>1285107</v>
      </c>
      <c r="F209" s="59" t="s">
        <v>448</v>
      </c>
      <c r="G209" s="59" t="s">
        <v>28</v>
      </c>
      <c r="H209" s="59" t="s">
        <v>29</v>
      </c>
      <c r="I209" s="59" t="s">
        <v>30</v>
      </c>
      <c r="J209" s="61">
        <v>18</v>
      </c>
      <c r="K209" s="62" t="s">
        <v>449</v>
      </c>
      <c r="L209" s="54">
        <v>45047</v>
      </c>
      <c r="M209" s="21" t="s">
        <v>450</v>
      </c>
    </row>
    <row r="210" spans="1:13" ht="38.25" x14ac:dyDescent="0.2">
      <c r="A210" s="12" t="s">
        <v>268</v>
      </c>
      <c r="B210" s="12" t="s">
        <v>438</v>
      </c>
      <c r="C210" s="13" t="s">
        <v>439</v>
      </c>
      <c r="D210" s="12" t="s">
        <v>451</v>
      </c>
      <c r="E210" s="14">
        <v>7585771</v>
      </c>
      <c r="F210" s="12" t="s">
        <v>408</v>
      </c>
      <c r="G210" s="12" t="s">
        <v>28</v>
      </c>
      <c r="H210" s="12" t="s">
        <v>40</v>
      </c>
      <c r="I210" s="12" t="s">
        <v>30</v>
      </c>
      <c r="J210" s="29">
        <v>49</v>
      </c>
      <c r="K210" s="46">
        <v>-1</v>
      </c>
      <c r="L210" s="18">
        <v>44986</v>
      </c>
      <c r="M210" s="13" t="s">
        <v>442</v>
      </c>
    </row>
    <row r="211" spans="1:13" ht="25.5" x14ac:dyDescent="0.2">
      <c r="A211" s="12" t="s">
        <v>268</v>
      </c>
      <c r="B211" s="12" t="s">
        <v>438</v>
      </c>
      <c r="C211" s="13" t="s">
        <v>439</v>
      </c>
      <c r="D211" s="12" t="s">
        <v>452</v>
      </c>
      <c r="E211" s="14">
        <v>4403263</v>
      </c>
      <c r="F211" s="12" t="s">
        <v>329</v>
      </c>
      <c r="G211" s="12" t="s">
        <v>28</v>
      </c>
      <c r="H211" s="12" t="s">
        <v>40</v>
      </c>
      <c r="I211" s="12" t="s">
        <v>30</v>
      </c>
      <c r="J211" s="29">
        <v>21</v>
      </c>
      <c r="K211" s="20" t="s">
        <v>453</v>
      </c>
      <c r="L211" s="18">
        <v>45292</v>
      </c>
      <c r="M211" s="13" t="s">
        <v>454</v>
      </c>
    </row>
    <row r="212" spans="1:13" ht="25.5" x14ac:dyDescent="0.2">
      <c r="A212" s="12" t="s">
        <v>268</v>
      </c>
      <c r="B212" s="12" t="s">
        <v>206</v>
      </c>
      <c r="C212" s="13" t="s">
        <v>207</v>
      </c>
      <c r="D212" s="12" t="s">
        <v>455</v>
      </c>
      <c r="E212" s="14">
        <v>1254323</v>
      </c>
      <c r="F212" s="12" t="s">
        <v>408</v>
      </c>
      <c r="G212" s="12" t="s">
        <v>28</v>
      </c>
      <c r="H212" s="12" t="s">
        <v>40</v>
      </c>
      <c r="I212" s="12" t="s">
        <v>30</v>
      </c>
      <c r="J212" s="63">
        <v>108</v>
      </c>
      <c r="K212" s="17"/>
      <c r="L212" s="18"/>
      <c r="M212" s="13"/>
    </row>
    <row r="213" spans="1:13" s="22" customFormat="1" ht="25.5" x14ac:dyDescent="0.2">
      <c r="A213" s="12" t="s">
        <v>268</v>
      </c>
      <c r="B213" s="12" t="s">
        <v>206</v>
      </c>
      <c r="C213" s="13" t="s">
        <v>207</v>
      </c>
      <c r="D213" s="12" t="s">
        <v>51</v>
      </c>
      <c r="E213" s="14">
        <v>1936483</v>
      </c>
      <c r="F213" s="12" t="s">
        <v>51</v>
      </c>
      <c r="G213" s="12" t="s">
        <v>28</v>
      </c>
      <c r="H213" s="12" t="s">
        <v>40</v>
      </c>
      <c r="I213" s="12" t="s">
        <v>30</v>
      </c>
      <c r="J213" s="17">
        <v>14</v>
      </c>
      <c r="K213" s="20" t="s">
        <v>355</v>
      </c>
      <c r="L213" s="18">
        <v>45658</v>
      </c>
      <c r="M213" s="13" t="s">
        <v>456</v>
      </c>
    </row>
    <row r="214" spans="1:13" ht="25.5" x14ac:dyDescent="0.2">
      <c r="A214" s="12" t="s">
        <v>268</v>
      </c>
      <c r="B214" s="12" t="s">
        <v>206</v>
      </c>
      <c r="C214" s="13" t="s">
        <v>207</v>
      </c>
      <c r="D214" s="12" t="s">
        <v>457</v>
      </c>
      <c r="E214" s="14">
        <v>3815405</v>
      </c>
      <c r="F214" s="12" t="s">
        <v>458</v>
      </c>
      <c r="G214" s="12" t="s">
        <v>28</v>
      </c>
      <c r="H214" s="12" t="s">
        <v>40</v>
      </c>
      <c r="I214" s="12" t="s">
        <v>30</v>
      </c>
      <c r="J214" s="29">
        <v>14</v>
      </c>
      <c r="K214" s="15"/>
      <c r="L214" s="12"/>
      <c r="M214" s="13"/>
    </row>
    <row r="215" spans="1:13" ht="25.5" x14ac:dyDescent="0.2">
      <c r="A215" s="12" t="s">
        <v>268</v>
      </c>
      <c r="B215" s="12" t="s">
        <v>206</v>
      </c>
      <c r="C215" s="13" t="s">
        <v>207</v>
      </c>
      <c r="D215" s="12" t="s">
        <v>459</v>
      </c>
      <c r="E215" s="14">
        <v>5389049</v>
      </c>
      <c r="F215" s="12" t="s">
        <v>297</v>
      </c>
      <c r="G215" s="12" t="s">
        <v>49</v>
      </c>
      <c r="H215" s="12" t="s">
        <v>40</v>
      </c>
      <c r="I215" s="12" t="s">
        <v>23</v>
      </c>
      <c r="J215" s="34" t="s">
        <v>460</v>
      </c>
      <c r="K215" s="20"/>
      <c r="L215" s="18"/>
      <c r="M215" s="13"/>
    </row>
    <row r="216" spans="1:13" ht="25.5" x14ac:dyDescent="0.2">
      <c r="A216" s="12" t="s">
        <v>268</v>
      </c>
      <c r="B216" s="12" t="s">
        <v>206</v>
      </c>
      <c r="C216" s="13" t="s">
        <v>207</v>
      </c>
      <c r="D216" s="12" t="s">
        <v>333</v>
      </c>
      <c r="E216" s="14">
        <v>5869488</v>
      </c>
      <c r="F216" s="12" t="s">
        <v>333</v>
      </c>
      <c r="G216" s="12" t="s">
        <v>21</v>
      </c>
      <c r="H216" s="12" t="s">
        <v>40</v>
      </c>
      <c r="I216" s="12" t="s">
        <v>23</v>
      </c>
      <c r="J216" s="34" t="s">
        <v>460</v>
      </c>
      <c r="K216" s="15"/>
      <c r="L216" s="16"/>
      <c r="M216" s="13"/>
    </row>
    <row r="217" spans="1:13" ht="25.5" x14ac:dyDescent="0.2">
      <c r="A217" s="12" t="s">
        <v>268</v>
      </c>
      <c r="B217" s="12" t="s">
        <v>206</v>
      </c>
      <c r="C217" s="13" t="s">
        <v>207</v>
      </c>
      <c r="D217" s="12" t="s">
        <v>461</v>
      </c>
      <c r="E217" s="14">
        <v>6962438</v>
      </c>
      <c r="F217" s="12" t="s">
        <v>48</v>
      </c>
      <c r="G217" s="12" t="s">
        <v>49</v>
      </c>
      <c r="H217" s="12" t="s">
        <v>40</v>
      </c>
      <c r="I217" s="12" t="s">
        <v>23</v>
      </c>
      <c r="J217" s="15">
        <f>2.1+4.3</f>
        <v>6.4</v>
      </c>
      <c r="K217" s="15"/>
      <c r="L217" s="18"/>
      <c r="M217" s="13"/>
    </row>
    <row r="218" spans="1:13" ht="25.5" x14ac:dyDescent="0.2">
      <c r="A218" s="12" t="s">
        <v>268</v>
      </c>
      <c r="B218" s="12" t="s">
        <v>462</v>
      </c>
      <c r="C218" s="13" t="s">
        <v>463</v>
      </c>
      <c r="D218" s="12" t="s">
        <v>464</v>
      </c>
      <c r="E218" s="14">
        <v>5055183</v>
      </c>
      <c r="F218" s="12" t="s">
        <v>48</v>
      </c>
      <c r="G218" s="12" t="s">
        <v>49</v>
      </c>
      <c r="H218" s="12" t="s">
        <v>22</v>
      </c>
      <c r="I218" s="12" t="s">
        <v>23</v>
      </c>
      <c r="J218" s="34">
        <v>4.2</v>
      </c>
      <c r="K218" s="15"/>
      <c r="L218" s="16"/>
      <c r="M218" s="13"/>
    </row>
    <row r="219" spans="1:13" ht="25.5" x14ac:dyDescent="0.2">
      <c r="A219" s="12" t="s">
        <v>268</v>
      </c>
      <c r="B219" s="12" t="s">
        <v>462</v>
      </c>
      <c r="C219" s="13" t="s">
        <v>463</v>
      </c>
      <c r="D219" s="12" t="s">
        <v>465</v>
      </c>
      <c r="E219" s="14">
        <v>5277371</v>
      </c>
      <c r="F219" s="12" t="s">
        <v>408</v>
      </c>
      <c r="G219" s="12" t="s">
        <v>28</v>
      </c>
      <c r="H219" s="12" t="s">
        <v>22</v>
      </c>
      <c r="I219" s="12" t="s">
        <v>30</v>
      </c>
      <c r="J219" s="29">
        <v>18</v>
      </c>
      <c r="K219" s="15"/>
      <c r="L219" s="12"/>
      <c r="M219" s="13" t="s">
        <v>115</v>
      </c>
    </row>
    <row r="220" spans="1:13" ht="25.5" x14ac:dyDescent="0.2">
      <c r="A220" s="12" t="s">
        <v>268</v>
      </c>
      <c r="B220" s="12" t="s">
        <v>462</v>
      </c>
      <c r="C220" s="13" t="s">
        <v>463</v>
      </c>
      <c r="D220" s="12" t="s">
        <v>466</v>
      </c>
      <c r="E220" s="14">
        <v>6482378</v>
      </c>
      <c r="F220" s="12" t="s">
        <v>408</v>
      </c>
      <c r="G220" s="12" t="s">
        <v>28</v>
      </c>
      <c r="H220" s="12" t="s">
        <v>92</v>
      </c>
      <c r="I220" s="12" t="s">
        <v>30</v>
      </c>
      <c r="J220" s="17">
        <v>39</v>
      </c>
      <c r="K220" s="15"/>
      <c r="L220" s="12"/>
      <c r="M220" s="13"/>
    </row>
    <row r="221" spans="1:13" ht="25.5" x14ac:dyDescent="0.2">
      <c r="A221" s="12" t="s">
        <v>268</v>
      </c>
      <c r="B221" s="12" t="s">
        <v>462</v>
      </c>
      <c r="C221" s="13" t="s">
        <v>463</v>
      </c>
      <c r="D221" s="12" t="s">
        <v>467</v>
      </c>
      <c r="E221" s="14">
        <v>7984513</v>
      </c>
      <c r="F221" s="12" t="s">
        <v>468</v>
      </c>
      <c r="G221" s="12" t="s">
        <v>28</v>
      </c>
      <c r="H221" s="12" t="s">
        <v>22</v>
      </c>
      <c r="I221" s="12" t="s">
        <v>30</v>
      </c>
      <c r="J221" s="17">
        <v>11</v>
      </c>
      <c r="K221" s="15"/>
      <c r="L221" s="18">
        <v>45075</v>
      </c>
      <c r="M221" s="13" t="s">
        <v>91</v>
      </c>
    </row>
    <row r="222" spans="1:13" ht="25.5" x14ac:dyDescent="0.2">
      <c r="A222" s="12" t="s">
        <v>268</v>
      </c>
      <c r="B222" s="12" t="s">
        <v>462</v>
      </c>
      <c r="C222" s="13" t="s">
        <v>463</v>
      </c>
      <c r="D222" s="12" t="s">
        <v>469</v>
      </c>
      <c r="E222" s="14">
        <v>9988033</v>
      </c>
      <c r="F222" s="12" t="s">
        <v>329</v>
      </c>
      <c r="G222" s="12" t="s">
        <v>28</v>
      </c>
      <c r="H222" s="12" t="s">
        <v>22</v>
      </c>
      <c r="I222" s="12" t="s">
        <v>30</v>
      </c>
      <c r="J222" s="17">
        <v>4</v>
      </c>
      <c r="K222" s="15"/>
      <c r="L222" s="12"/>
      <c r="M222" s="13"/>
    </row>
    <row r="223" spans="1:13" ht="25.5" x14ac:dyDescent="0.2">
      <c r="A223" s="12" t="s">
        <v>268</v>
      </c>
      <c r="B223" s="12" t="s">
        <v>462</v>
      </c>
      <c r="C223" s="13" t="s">
        <v>463</v>
      </c>
      <c r="D223" s="12" t="s">
        <v>470</v>
      </c>
      <c r="E223" s="14">
        <v>9288380</v>
      </c>
      <c r="F223" s="12" t="s">
        <v>329</v>
      </c>
      <c r="G223" s="12" t="s">
        <v>28</v>
      </c>
      <c r="H223" s="12" t="s">
        <v>22</v>
      </c>
      <c r="I223" s="12" t="s">
        <v>30</v>
      </c>
      <c r="J223" s="46" t="s">
        <v>471</v>
      </c>
      <c r="K223" s="30" t="s">
        <v>472</v>
      </c>
      <c r="L223" s="18">
        <v>45566</v>
      </c>
      <c r="M223" s="13" t="s">
        <v>473</v>
      </c>
    </row>
    <row r="224" spans="1:13" ht="39" customHeight="1" x14ac:dyDescent="0.2">
      <c r="A224" s="12" t="s">
        <v>268</v>
      </c>
      <c r="B224" s="12" t="s">
        <v>74</v>
      </c>
      <c r="C224" s="13" t="s">
        <v>75</v>
      </c>
      <c r="D224" s="12" t="s">
        <v>474</v>
      </c>
      <c r="E224" s="14">
        <v>2168791</v>
      </c>
      <c r="F224" s="12" t="s">
        <v>329</v>
      </c>
      <c r="G224" s="12" t="s">
        <v>28</v>
      </c>
      <c r="H224" s="12" t="s">
        <v>475</v>
      </c>
      <c r="I224" s="12" t="s">
        <v>30</v>
      </c>
      <c r="J224" s="29">
        <v>40</v>
      </c>
      <c r="K224" s="30" t="s">
        <v>78</v>
      </c>
      <c r="L224" s="18">
        <v>45292</v>
      </c>
      <c r="M224" s="13" t="s">
        <v>252</v>
      </c>
    </row>
    <row r="225" spans="1:13" ht="39" customHeight="1" x14ac:dyDescent="0.2">
      <c r="A225" s="12" t="s">
        <v>268</v>
      </c>
      <c r="B225" s="12" t="s">
        <v>74</v>
      </c>
      <c r="C225" s="13" t="s">
        <v>75</v>
      </c>
      <c r="D225" s="12" t="s">
        <v>476</v>
      </c>
      <c r="E225" s="14">
        <v>5913460</v>
      </c>
      <c r="F225" s="12" t="s">
        <v>408</v>
      </c>
      <c r="G225" s="12" t="s">
        <v>28</v>
      </c>
      <c r="H225" s="12" t="s">
        <v>142</v>
      </c>
      <c r="I225" s="12" t="s">
        <v>30</v>
      </c>
      <c r="J225" s="29">
        <v>18</v>
      </c>
      <c r="K225" s="56" t="s">
        <v>477</v>
      </c>
      <c r="L225" s="18" t="s">
        <v>478</v>
      </c>
      <c r="M225" s="13" t="s">
        <v>479</v>
      </c>
    </row>
    <row r="226" spans="1:13" ht="25.5" x14ac:dyDescent="0.2">
      <c r="A226" s="12" t="s">
        <v>268</v>
      </c>
      <c r="B226" s="12" t="s">
        <v>246</v>
      </c>
      <c r="C226" s="13" t="s">
        <v>247</v>
      </c>
      <c r="D226" s="12" t="s">
        <v>480</v>
      </c>
      <c r="E226" s="14">
        <v>5136643</v>
      </c>
      <c r="F226" s="12" t="s">
        <v>408</v>
      </c>
      <c r="G226" s="12" t="s">
        <v>28</v>
      </c>
      <c r="H226" s="12" t="s">
        <v>130</v>
      </c>
      <c r="I226" s="12" t="s">
        <v>30</v>
      </c>
      <c r="J226" s="29">
        <v>49</v>
      </c>
      <c r="K226" s="17"/>
      <c r="L226" s="16"/>
      <c r="M226" s="13"/>
    </row>
    <row r="227" spans="1:13" ht="25.5" x14ac:dyDescent="0.2">
      <c r="A227" s="12" t="s">
        <v>268</v>
      </c>
      <c r="B227" s="12" t="s">
        <v>246</v>
      </c>
      <c r="C227" s="13" t="s">
        <v>247</v>
      </c>
      <c r="D227" s="12" t="s">
        <v>481</v>
      </c>
      <c r="E227" s="14">
        <v>6057420</v>
      </c>
      <c r="F227" s="12" t="s">
        <v>329</v>
      </c>
      <c r="G227" s="12" t="s">
        <v>28</v>
      </c>
      <c r="H227" s="12" t="s">
        <v>130</v>
      </c>
      <c r="I227" s="12" t="s">
        <v>30</v>
      </c>
      <c r="J227" s="29">
        <v>32</v>
      </c>
      <c r="K227" s="17"/>
      <c r="L227" s="16"/>
      <c r="M227" s="17" t="s">
        <v>482</v>
      </c>
    </row>
    <row r="228" spans="1:13" ht="25.5" x14ac:dyDescent="0.2">
      <c r="A228" s="12" t="s">
        <v>268</v>
      </c>
      <c r="B228" s="12" t="s">
        <v>246</v>
      </c>
      <c r="C228" s="13" t="s">
        <v>247</v>
      </c>
      <c r="D228" s="12" t="s">
        <v>483</v>
      </c>
      <c r="E228" s="14">
        <v>6798398</v>
      </c>
      <c r="F228" s="12" t="s">
        <v>329</v>
      </c>
      <c r="G228" s="12" t="s">
        <v>28</v>
      </c>
      <c r="H228" s="12" t="s">
        <v>130</v>
      </c>
      <c r="I228" s="12" t="s">
        <v>30</v>
      </c>
      <c r="J228" s="29">
        <v>44</v>
      </c>
      <c r="K228" s="17"/>
      <c r="L228" s="16"/>
      <c r="M228" s="13"/>
    </row>
    <row r="229" spans="1:13" ht="89.25" x14ac:dyDescent="0.2">
      <c r="A229" s="12" t="s">
        <v>268</v>
      </c>
      <c r="B229" s="12" t="s">
        <v>246</v>
      </c>
      <c r="C229" s="13" t="s">
        <v>247</v>
      </c>
      <c r="D229" s="12" t="s">
        <v>484</v>
      </c>
      <c r="E229" s="14">
        <v>7057786</v>
      </c>
      <c r="F229" s="12" t="s">
        <v>408</v>
      </c>
      <c r="G229" s="12" t="s">
        <v>28</v>
      </c>
      <c r="H229" s="12" t="s">
        <v>130</v>
      </c>
      <c r="I229" s="12" t="s">
        <v>30</v>
      </c>
      <c r="J229" s="29">
        <v>41</v>
      </c>
      <c r="K229" s="56" t="s">
        <v>485</v>
      </c>
      <c r="L229" s="18" t="s">
        <v>486</v>
      </c>
      <c r="M229" s="13" t="s">
        <v>487</v>
      </c>
    </row>
    <row r="230" spans="1:13" ht="51" x14ac:dyDescent="0.2">
      <c r="A230" s="12" t="s">
        <v>268</v>
      </c>
      <c r="B230" s="12" t="s">
        <v>246</v>
      </c>
      <c r="C230" s="13" t="s">
        <v>247</v>
      </c>
      <c r="D230" s="12" t="s">
        <v>484</v>
      </c>
      <c r="E230" s="14">
        <v>4108171</v>
      </c>
      <c r="F230" s="12" t="s">
        <v>488</v>
      </c>
      <c r="G230" s="12" t="s">
        <v>28</v>
      </c>
      <c r="H230" s="12" t="s">
        <v>130</v>
      </c>
      <c r="I230" s="12" t="s">
        <v>30</v>
      </c>
      <c r="J230" s="29">
        <v>5</v>
      </c>
      <c r="K230" s="56" t="s">
        <v>489</v>
      </c>
      <c r="L230" s="18">
        <v>44986</v>
      </c>
      <c r="M230" s="13" t="s">
        <v>490</v>
      </c>
    </row>
    <row r="231" spans="1:13" ht="25.5" x14ac:dyDescent="0.2">
      <c r="A231" s="12" t="s">
        <v>268</v>
      </c>
      <c r="B231" s="12" t="s">
        <v>246</v>
      </c>
      <c r="C231" s="13" t="s">
        <v>247</v>
      </c>
      <c r="D231" s="12" t="s">
        <v>491</v>
      </c>
      <c r="E231" s="14">
        <v>7157277</v>
      </c>
      <c r="F231" s="12" t="s">
        <v>408</v>
      </c>
      <c r="G231" s="12" t="s">
        <v>28</v>
      </c>
      <c r="H231" s="12" t="s">
        <v>130</v>
      </c>
      <c r="I231" s="12" t="s">
        <v>30</v>
      </c>
      <c r="J231" s="29">
        <v>49</v>
      </c>
      <c r="K231" s="17"/>
      <c r="L231" s="18"/>
      <c r="M231" s="13"/>
    </row>
    <row r="232" spans="1:13" ht="25.5" x14ac:dyDescent="0.2">
      <c r="A232" s="12" t="s">
        <v>268</v>
      </c>
      <c r="B232" s="12" t="s">
        <v>246</v>
      </c>
      <c r="C232" s="13" t="s">
        <v>247</v>
      </c>
      <c r="D232" s="12" t="s">
        <v>492</v>
      </c>
      <c r="E232" s="14">
        <v>9147782</v>
      </c>
      <c r="F232" s="12" t="s">
        <v>408</v>
      </c>
      <c r="G232" s="12" t="s">
        <v>28</v>
      </c>
      <c r="H232" s="12" t="s">
        <v>130</v>
      </c>
      <c r="I232" s="12" t="s">
        <v>30</v>
      </c>
      <c r="J232" s="29">
        <v>36</v>
      </c>
      <c r="K232" s="45"/>
      <c r="L232" s="51"/>
      <c r="M232" s="39"/>
    </row>
    <row r="233" spans="1:13" s="64" customFormat="1" ht="25.5" x14ac:dyDescent="0.2">
      <c r="A233" s="12" t="s">
        <v>268</v>
      </c>
      <c r="B233" s="12" t="s">
        <v>246</v>
      </c>
      <c r="C233" s="13" t="s">
        <v>247</v>
      </c>
      <c r="D233" s="12" t="s">
        <v>493</v>
      </c>
      <c r="E233" s="14">
        <v>9227617</v>
      </c>
      <c r="F233" s="12" t="s">
        <v>408</v>
      </c>
      <c r="G233" s="12" t="s">
        <v>28</v>
      </c>
      <c r="H233" s="12" t="s">
        <v>130</v>
      </c>
      <c r="I233" s="12" t="s">
        <v>30</v>
      </c>
      <c r="J233" s="29">
        <v>43</v>
      </c>
      <c r="K233" s="17"/>
      <c r="L233" s="16"/>
      <c r="M233" s="13"/>
    </row>
    <row r="234" spans="1:13" s="64" customFormat="1" ht="25.5" x14ac:dyDescent="0.2">
      <c r="A234" s="12" t="s">
        <v>268</v>
      </c>
      <c r="B234" s="12" t="s">
        <v>246</v>
      </c>
      <c r="C234" s="13" t="s">
        <v>247</v>
      </c>
      <c r="D234" s="12" t="s">
        <v>494</v>
      </c>
      <c r="E234" s="14">
        <v>9934092</v>
      </c>
      <c r="F234" s="12" t="s">
        <v>51</v>
      </c>
      <c r="G234" s="12" t="s">
        <v>28</v>
      </c>
      <c r="H234" s="12" t="s">
        <v>130</v>
      </c>
      <c r="I234" s="12" t="s">
        <v>30</v>
      </c>
      <c r="J234" s="29">
        <v>3</v>
      </c>
      <c r="K234" s="56" t="s">
        <v>495</v>
      </c>
      <c r="L234" s="18">
        <v>45292</v>
      </c>
      <c r="M234" s="13" t="s">
        <v>496</v>
      </c>
    </row>
    <row r="235" spans="1:13" ht="25.5" x14ac:dyDescent="0.2">
      <c r="A235" s="12" t="s">
        <v>268</v>
      </c>
      <c r="B235" s="12" t="s">
        <v>255</v>
      </c>
      <c r="C235" s="13" t="s">
        <v>256</v>
      </c>
      <c r="D235" s="12" t="s">
        <v>497</v>
      </c>
      <c r="E235" s="14">
        <v>4417383</v>
      </c>
      <c r="F235" s="12" t="s">
        <v>48</v>
      </c>
      <c r="G235" s="12" t="s">
        <v>49</v>
      </c>
      <c r="H235" s="12" t="s">
        <v>142</v>
      </c>
      <c r="I235" s="12" t="s">
        <v>23</v>
      </c>
      <c r="J235" s="15">
        <v>3.75</v>
      </c>
      <c r="K235" s="15"/>
      <c r="L235" s="12"/>
      <c r="M235" s="13"/>
    </row>
    <row r="236" spans="1:13" ht="25.5" x14ac:dyDescent="0.2">
      <c r="A236" s="12" t="s">
        <v>268</v>
      </c>
      <c r="B236" s="12" t="s">
        <v>258</v>
      </c>
      <c r="C236" s="13" t="s">
        <v>259</v>
      </c>
      <c r="D236" s="12" t="s">
        <v>498</v>
      </c>
      <c r="E236" s="14">
        <v>2141770</v>
      </c>
      <c r="F236" s="12" t="s">
        <v>329</v>
      </c>
      <c r="G236" s="12" t="s">
        <v>28</v>
      </c>
      <c r="H236" s="12" t="s">
        <v>162</v>
      </c>
      <c r="I236" s="12" t="s">
        <v>30</v>
      </c>
      <c r="J236" s="17">
        <v>9</v>
      </c>
      <c r="K236" s="15"/>
      <c r="L236" s="12"/>
      <c r="M236" s="13" t="s">
        <v>499</v>
      </c>
    </row>
    <row r="237" spans="1:13" ht="25.5" x14ac:dyDescent="0.2">
      <c r="A237" s="12" t="s">
        <v>268</v>
      </c>
      <c r="B237" s="12" t="s">
        <v>258</v>
      </c>
      <c r="C237" s="13" t="s">
        <v>259</v>
      </c>
      <c r="D237" s="12" t="s">
        <v>500</v>
      </c>
      <c r="E237" s="14">
        <v>3499100</v>
      </c>
      <c r="F237" s="12" t="s">
        <v>329</v>
      </c>
      <c r="G237" s="12" t="s">
        <v>28</v>
      </c>
      <c r="H237" s="12" t="s">
        <v>44</v>
      </c>
      <c r="I237" s="12" t="s">
        <v>30</v>
      </c>
      <c r="J237" s="17">
        <v>12</v>
      </c>
      <c r="K237" s="15"/>
      <c r="L237" s="12"/>
      <c r="M237" s="13" t="s">
        <v>499</v>
      </c>
    </row>
    <row r="238" spans="1:13" ht="38.25" x14ac:dyDescent="0.2">
      <c r="A238" s="12" t="s">
        <v>268</v>
      </c>
      <c r="B238" s="12" t="s">
        <v>258</v>
      </c>
      <c r="C238" s="13" t="s">
        <v>259</v>
      </c>
      <c r="D238" s="12" t="s">
        <v>501</v>
      </c>
      <c r="E238" s="14">
        <v>5484955</v>
      </c>
      <c r="F238" s="12" t="s">
        <v>329</v>
      </c>
      <c r="G238" s="12" t="s">
        <v>28</v>
      </c>
      <c r="H238" s="12" t="s">
        <v>55</v>
      </c>
      <c r="I238" s="12" t="s">
        <v>30</v>
      </c>
      <c r="J238" s="17">
        <v>8</v>
      </c>
      <c r="K238" s="18"/>
      <c r="L238" s="18"/>
      <c r="M238" s="13" t="s">
        <v>502</v>
      </c>
    </row>
    <row r="239" spans="1:13" s="22" customFormat="1" ht="25.5" x14ac:dyDescent="0.2">
      <c r="A239" s="12" t="s">
        <v>268</v>
      </c>
      <c r="B239" s="12" t="s">
        <v>258</v>
      </c>
      <c r="C239" s="13" t="s">
        <v>259</v>
      </c>
      <c r="D239" s="12" t="s">
        <v>503</v>
      </c>
      <c r="E239" s="14">
        <v>9771567</v>
      </c>
      <c r="F239" s="12" t="s">
        <v>329</v>
      </c>
      <c r="G239" s="12" t="s">
        <v>28</v>
      </c>
      <c r="H239" s="12" t="s">
        <v>44</v>
      </c>
      <c r="I239" s="12" t="s">
        <v>30</v>
      </c>
      <c r="J239" s="17">
        <v>5</v>
      </c>
      <c r="K239" s="56" t="s">
        <v>489</v>
      </c>
      <c r="L239" s="18">
        <v>45658</v>
      </c>
      <c r="M239" s="13" t="s">
        <v>504</v>
      </c>
    </row>
    <row r="240" spans="1:13" ht="38.25" x14ac:dyDescent="0.2">
      <c r="A240" s="12" t="s">
        <v>268</v>
      </c>
      <c r="B240" s="12" t="s">
        <v>258</v>
      </c>
      <c r="C240" s="13" t="s">
        <v>259</v>
      </c>
      <c r="D240" s="12" t="s">
        <v>505</v>
      </c>
      <c r="E240" s="14">
        <v>5730896</v>
      </c>
      <c r="F240" s="12" t="s">
        <v>408</v>
      </c>
      <c r="G240" s="12" t="s">
        <v>28</v>
      </c>
      <c r="H240" s="12" t="s">
        <v>55</v>
      </c>
      <c r="I240" s="12" t="s">
        <v>30</v>
      </c>
      <c r="J240" s="17">
        <v>18</v>
      </c>
      <c r="K240" s="15"/>
      <c r="L240" s="12"/>
      <c r="M240" s="13" t="s">
        <v>499</v>
      </c>
    </row>
    <row r="241" spans="1:13" ht="25.5" x14ac:dyDescent="0.2">
      <c r="A241" s="12" t="s">
        <v>268</v>
      </c>
      <c r="B241" s="12" t="s">
        <v>258</v>
      </c>
      <c r="C241" s="13" t="s">
        <v>259</v>
      </c>
      <c r="D241" s="12" t="s">
        <v>506</v>
      </c>
      <c r="E241" s="14">
        <v>7605066</v>
      </c>
      <c r="F241" s="12" t="s">
        <v>329</v>
      </c>
      <c r="G241" s="12" t="s">
        <v>28</v>
      </c>
      <c r="H241" s="12" t="s">
        <v>162</v>
      </c>
      <c r="I241" s="12" t="s">
        <v>30</v>
      </c>
      <c r="J241" s="17">
        <v>5</v>
      </c>
      <c r="K241" s="15"/>
      <c r="L241" s="12"/>
      <c r="M241" s="13" t="s">
        <v>499</v>
      </c>
    </row>
    <row r="242" spans="1:13" ht="38.25" x14ac:dyDescent="0.2">
      <c r="A242" s="12" t="s">
        <v>268</v>
      </c>
      <c r="B242" s="12" t="s">
        <v>258</v>
      </c>
      <c r="C242" s="13" t="s">
        <v>259</v>
      </c>
      <c r="D242" s="12" t="s">
        <v>507</v>
      </c>
      <c r="E242" s="14">
        <v>8138516</v>
      </c>
      <c r="F242" s="12" t="s">
        <v>408</v>
      </c>
      <c r="G242" s="12" t="s">
        <v>28</v>
      </c>
      <c r="H242" s="12" t="s">
        <v>55</v>
      </c>
      <c r="I242" s="12" t="s">
        <v>30</v>
      </c>
      <c r="J242" s="17">
        <v>18</v>
      </c>
      <c r="K242" s="65"/>
      <c r="L242" s="12"/>
      <c r="M242" s="13" t="s">
        <v>499</v>
      </c>
    </row>
    <row r="243" spans="1:13" ht="25.5" x14ac:dyDescent="0.2">
      <c r="A243" s="12" t="s">
        <v>268</v>
      </c>
      <c r="B243" s="12" t="s">
        <v>258</v>
      </c>
      <c r="C243" s="13" t="s">
        <v>259</v>
      </c>
      <c r="D243" s="12" t="s">
        <v>508</v>
      </c>
      <c r="E243" s="14">
        <v>9637335</v>
      </c>
      <c r="F243" s="12" t="s">
        <v>509</v>
      </c>
      <c r="G243" s="12" t="s">
        <v>28</v>
      </c>
      <c r="H243" s="12" t="s">
        <v>44</v>
      </c>
      <c r="I243" s="12" t="s">
        <v>30</v>
      </c>
      <c r="J243" s="17">
        <v>64</v>
      </c>
      <c r="K243" s="15"/>
      <c r="L243" s="12"/>
      <c r="M243" s="13"/>
    </row>
    <row r="244" spans="1:13" ht="63.75" x14ac:dyDescent="0.2">
      <c r="A244" s="12" t="s">
        <v>268</v>
      </c>
      <c r="B244" s="12" t="s">
        <v>510</v>
      </c>
      <c r="C244" s="13" t="s">
        <v>511</v>
      </c>
      <c r="D244" s="12" t="s">
        <v>512</v>
      </c>
      <c r="E244" s="14">
        <v>4755953</v>
      </c>
      <c r="F244" s="12" t="s">
        <v>272</v>
      </c>
      <c r="G244" s="12" t="s">
        <v>21</v>
      </c>
      <c r="H244" s="12" t="s">
        <v>513</v>
      </c>
      <c r="I244" s="12" t="s">
        <v>23</v>
      </c>
      <c r="J244" s="34">
        <v>2.2000000000000002</v>
      </c>
      <c r="K244" s="20" t="s">
        <v>514</v>
      </c>
      <c r="L244" s="18">
        <v>45292</v>
      </c>
      <c r="M244" s="13" t="s">
        <v>275</v>
      </c>
    </row>
    <row r="245" spans="1:13" ht="25.5" x14ac:dyDescent="0.2">
      <c r="A245" s="12" t="s">
        <v>268</v>
      </c>
      <c r="B245" s="12" t="s">
        <v>515</v>
      </c>
      <c r="C245" s="13" t="s">
        <v>516</v>
      </c>
      <c r="D245" s="12" t="s">
        <v>515</v>
      </c>
      <c r="E245" s="14">
        <v>5397990</v>
      </c>
      <c r="F245" s="12" t="s">
        <v>272</v>
      </c>
      <c r="G245" s="12" t="s">
        <v>21</v>
      </c>
      <c r="H245" s="12" t="s">
        <v>219</v>
      </c>
      <c r="I245" s="12" t="s">
        <v>23</v>
      </c>
      <c r="J245" s="34">
        <v>8.5</v>
      </c>
      <c r="K245" s="30" t="s">
        <v>517</v>
      </c>
      <c r="L245" s="18">
        <v>45292</v>
      </c>
      <c r="M245" s="13" t="s">
        <v>275</v>
      </c>
    </row>
    <row r="246" spans="1:13" ht="25.5" x14ac:dyDescent="0.2">
      <c r="A246" s="12" t="s">
        <v>268</v>
      </c>
      <c r="B246" s="12" t="s">
        <v>518</v>
      </c>
      <c r="C246" s="13" t="s">
        <v>519</v>
      </c>
      <c r="D246" s="12" t="s">
        <v>518</v>
      </c>
      <c r="E246" s="14">
        <v>4123958</v>
      </c>
      <c r="F246" s="12" t="s">
        <v>272</v>
      </c>
      <c r="G246" s="12" t="s">
        <v>21</v>
      </c>
      <c r="H246" s="12" t="s">
        <v>520</v>
      </c>
      <c r="I246" s="12" t="s">
        <v>23</v>
      </c>
      <c r="J246" s="15">
        <v>0.4</v>
      </c>
      <c r="K246" s="17"/>
      <c r="L246" s="16"/>
      <c r="M246" s="13"/>
    </row>
    <row r="247" spans="1:13" ht="25.5" x14ac:dyDescent="0.2">
      <c r="A247" s="12" t="s">
        <v>268</v>
      </c>
      <c r="B247" s="12" t="s">
        <v>521</v>
      </c>
      <c r="C247" s="13" t="s">
        <v>522</v>
      </c>
      <c r="D247" s="12" t="s">
        <v>523</v>
      </c>
      <c r="E247" s="14">
        <v>7545861</v>
      </c>
      <c r="F247" s="12" t="s">
        <v>288</v>
      </c>
      <c r="G247" s="12" t="s">
        <v>39</v>
      </c>
      <c r="H247" s="12" t="s">
        <v>219</v>
      </c>
      <c r="I247" s="12" t="s">
        <v>23</v>
      </c>
      <c r="J247" s="34">
        <v>2</v>
      </c>
      <c r="K247" s="17"/>
      <c r="L247" s="16"/>
      <c r="M247" s="13"/>
    </row>
    <row r="248" spans="1:13" ht="25.5" x14ac:dyDescent="0.2">
      <c r="A248" s="12" t="s">
        <v>268</v>
      </c>
      <c r="B248" s="12" t="s">
        <v>524</v>
      </c>
      <c r="C248" s="13" t="s">
        <v>525</v>
      </c>
      <c r="D248" s="12" t="s">
        <v>524</v>
      </c>
      <c r="E248" s="14">
        <v>1561636</v>
      </c>
      <c r="F248" s="12" t="s">
        <v>354</v>
      </c>
      <c r="G248" s="12" t="s">
        <v>28</v>
      </c>
      <c r="H248" s="12" t="s">
        <v>130</v>
      </c>
      <c r="I248" s="12" t="s">
        <v>30</v>
      </c>
      <c r="J248" s="17">
        <v>20</v>
      </c>
      <c r="K248" s="15"/>
      <c r="L248" s="12"/>
      <c r="M248" s="13"/>
    </row>
    <row r="249" spans="1:13" ht="25.5" x14ac:dyDescent="0.2">
      <c r="A249" s="12" t="s">
        <v>268</v>
      </c>
      <c r="B249" s="12" t="s">
        <v>526</v>
      </c>
      <c r="C249" s="13" t="s">
        <v>527</v>
      </c>
      <c r="D249" s="12" t="s">
        <v>528</v>
      </c>
      <c r="E249" s="14">
        <v>8229670</v>
      </c>
      <c r="F249" s="12" t="s">
        <v>297</v>
      </c>
      <c r="G249" s="12" t="s">
        <v>49</v>
      </c>
      <c r="H249" s="12" t="s">
        <v>44</v>
      </c>
      <c r="I249" s="12" t="s">
        <v>23</v>
      </c>
      <c r="J249" s="15">
        <v>5.3</v>
      </c>
      <c r="K249" s="15"/>
      <c r="L249" s="12"/>
      <c r="M249" s="13"/>
    </row>
    <row r="250" spans="1:13" ht="25.5" x14ac:dyDescent="0.2">
      <c r="A250" s="12" t="s">
        <v>529</v>
      </c>
      <c r="B250" s="12" t="s">
        <v>530</v>
      </c>
      <c r="C250" s="13" t="s">
        <v>531</v>
      </c>
      <c r="D250" s="12" t="s">
        <v>532</v>
      </c>
      <c r="E250" s="14">
        <v>1628165</v>
      </c>
      <c r="F250" s="12" t="s">
        <v>533</v>
      </c>
      <c r="G250" s="12" t="s">
        <v>21</v>
      </c>
      <c r="H250" s="12" t="s">
        <v>73</v>
      </c>
      <c r="I250" s="12" t="s">
        <v>23</v>
      </c>
      <c r="J250" s="15">
        <v>2</v>
      </c>
      <c r="K250" s="15"/>
      <c r="L250" s="12"/>
      <c r="M250" s="13"/>
    </row>
    <row r="251" spans="1:13" ht="25.5" x14ac:dyDescent="0.2">
      <c r="A251" s="12" t="s">
        <v>529</v>
      </c>
      <c r="B251" s="12" t="s">
        <v>530</v>
      </c>
      <c r="C251" s="13" t="s">
        <v>531</v>
      </c>
      <c r="D251" s="12" t="s">
        <v>534</v>
      </c>
      <c r="E251" s="14">
        <v>1675690</v>
      </c>
      <c r="F251" s="12" t="s">
        <v>533</v>
      </c>
      <c r="G251" s="12" t="s">
        <v>21</v>
      </c>
      <c r="H251" s="12" t="s">
        <v>22</v>
      </c>
      <c r="I251" s="12" t="s">
        <v>23</v>
      </c>
      <c r="J251" s="15">
        <v>8</v>
      </c>
      <c r="K251" s="15"/>
      <c r="L251" s="12"/>
      <c r="M251" s="13"/>
    </row>
    <row r="252" spans="1:13" ht="25.5" x14ac:dyDescent="0.2">
      <c r="A252" s="12" t="s">
        <v>529</v>
      </c>
      <c r="B252" s="12" t="s">
        <v>530</v>
      </c>
      <c r="C252" s="13" t="s">
        <v>531</v>
      </c>
      <c r="D252" s="12" t="s">
        <v>535</v>
      </c>
      <c r="E252" s="14">
        <v>6821779</v>
      </c>
      <c r="F252" s="12" t="s">
        <v>533</v>
      </c>
      <c r="G252" s="12" t="s">
        <v>21</v>
      </c>
      <c r="H252" s="12" t="s">
        <v>29</v>
      </c>
      <c r="I252" s="12" t="s">
        <v>23</v>
      </c>
      <c r="J252" s="15">
        <v>2</v>
      </c>
      <c r="K252" s="15"/>
      <c r="L252" s="12"/>
      <c r="M252" s="13"/>
    </row>
    <row r="253" spans="1:13" ht="25.5" x14ac:dyDescent="0.2">
      <c r="A253" s="12" t="s">
        <v>529</v>
      </c>
      <c r="B253" s="12" t="s">
        <v>530</v>
      </c>
      <c r="C253" s="13" t="s">
        <v>531</v>
      </c>
      <c r="D253" s="12" t="s">
        <v>536</v>
      </c>
      <c r="E253" s="14">
        <v>7290495</v>
      </c>
      <c r="F253" s="12" t="s">
        <v>537</v>
      </c>
      <c r="G253" s="12" t="s">
        <v>49</v>
      </c>
      <c r="H253" s="12" t="s">
        <v>44</v>
      </c>
      <c r="I253" s="12" t="s">
        <v>23</v>
      </c>
      <c r="J253" s="15">
        <v>1.02</v>
      </c>
      <c r="K253" s="15"/>
      <c r="L253" s="18"/>
      <c r="M253" s="13" t="s">
        <v>538</v>
      </c>
    </row>
    <row r="254" spans="1:13" ht="25.5" x14ac:dyDescent="0.2">
      <c r="A254" s="12" t="s">
        <v>529</v>
      </c>
      <c r="B254" s="12" t="s">
        <v>530</v>
      </c>
      <c r="C254" s="13" t="s">
        <v>531</v>
      </c>
      <c r="D254" s="12" t="s">
        <v>530</v>
      </c>
      <c r="E254" s="14">
        <v>8174297</v>
      </c>
      <c r="F254" s="12" t="s">
        <v>539</v>
      </c>
      <c r="G254" s="12" t="s">
        <v>28</v>
      </c>
      <c r="H254" s="12" t="s">
        <v>44</v>
      </c>
      <c r="I254" s="12" t="s">
        <v>30</v>
      </c>
      <c r="J254" s="17">
        <v>18</v>
      </c>
      <c r="K254" s="15"/>
      <c r="L254" s="12"/>
      <c r="M254" s="13"/>
    </row>
    <row r="255" spans="1:13" ht="25.5" x14ac:dyDescent="0.2">
      <c r="A255" s="12" t="s">
        <v>529</v>
      </c>
      <c r="B255" s="12" t="s">
        <v>530</v>
      </c>
      <c r="C255" s="13" t="s">
        <v>531</v>
      </c>
      <c r="D255" s="12" t="s">
        <v>540</v>
      </c>
      <c r="E255" s="14">
        <v>9542194</v>
      </c>
      <c r="F255" s="12" t="s">
        <v>533</v>
      </c>
      <c r="G255" s="12" t="s">
        <v>21</v>
      </c>
      <c r="H255" s="12" t="s">
        <v>541</v>
      </c>
      <c r="I255" s="12" t="s">
        <v>23</v>
      </c>
      <c r="J255" s="15">
        <v>7.3</v>
      </c>
      <c r="K255" s="15"/>
      <c r="L255" s="12"/>
      <c r="M255" s="13"/>
    </row>
    <row r="256" spans="1:13" ht="25.5" x14ac:dyDescent="0.2">
      <c r="A256" s="12" t="s">
        <v>529</v>
      </c>
      <c r="B256" s="12" t="s">
        <v>282</v>
      </c>
      <c r="C256" s="13" t="s">
        <v>283</v>
      </c>
      <c r="D256" s="12" t="s">
        <v>542</v>
      </c>
      <c r="E256" s="14">
        <v>9492545</v>
      </c>
      <c r="F256" s="12" t="s">
        <v>537</v>
      </c>
      <c r="G256" s="12" t="s">
        <v>289</v>
      </c>
      <c r="H256" s="12" t="s">
        <v>286</v>
      </c>
      <c r="I256" s="12" t="s">
        <v>23</v>
      </c>
      <c r="J256" s="15">
        <f>2.8-0.3</f>
        <v>2.5</v>
      </c>
      <c r="K256" s="15"/>
      <c r="L256" s="12"/>
      <c r="M256" s="13"/>
    </row>
    <row r="257" spans="1:13" ht="25.5" x14ac:dyDescent="0.2">
      <c r="A257" s="12" t="s">
        <v>529</v>
      </c>
      <c r="B257" s="12" t="s">
        <v>543</v>
      </c>
      <c r="C257" s="13" t="s">
        <v>544</v>
      </c>
      <c r="D257" s="12" t="s">
        <v>533</v>
      </c>
      <c r="E257" s="14">
        <v>2919461</v>
      </c>
      <c r="F257" s="12" t="s">
        <v>533</v>
      </c>
      <c r="G257" s="12" t="s">
        <v>39</v>
      </c>
      <c r="H257" s="12" t="s">
        <v>219</v>
      </c>
      <c r="I257" s="12" t="s">
        <v>23</v>
      </c>
      <c r="J257" s="15">
        <f>4-0.2</f>
        <v>3.8</v>
      </c>
      <c r="K257" s="15"/>
      <c r="L257" s="66"/>
      <c r="M257" s="13" t="s">
        <v>545</v>
      </c>
    </row>
    <row r="258" spans="1:13" ht="25.5" x14ac:dyDescent="0.2">
      <c r="A258" s="12" t="s">
        <v>546</v>
      </c>
      <c r="B258" s="12" t="s">
        <v>543</v>
      </c>
      <c r="C258" s="13" t="s">
        <v>544</v>
      </c>
      <c r="D258" s="12" t="s">
        <v>547</v>
      </c>
      <c r="E258" s="14">
        <v>9160187</v>
      </c>
      <c r="F258" s="12" t="s">
        <v>547</v>
      </c>
      <c r="G258" s="12" t="s">
        <v>39</v>
      </c>
      <c r="H258" s="12" t="s">
        <v>219</v>
      </c>
      <c r="I258" s="12" t="s">
        <v>23</v>
      </c>
      <c r="J258" s="15">
        <f>4.5+0.2</f>
        <v>4.7</v>
      </c>
      <c r="K258" s="15"/>
      <c r="L258" s="12"/>
      <c r="M258" s="13"/>
    </row>
    <row r="259" spans="1:13" ht="25.5" x14ac:dyDescent="0.2">
      <c r="A259" s="12" t="s">
        <v>529</v>
      </c>
      <c r="B259" s="12" t="s">
        <v>543</v>
      </c>
      <c r="C259" s="13" t="s">
        <v>544</v>
      </c>
      <c r="D259" s="12" t="s">
        <v>548</v>
      </c>
      <c r="E259" s="14">
        <v>8832852</v>
      </c>
      <c r="F259" s="12" t="s">
        <v>537</v>
      </c>
      <c r="G259" s="12" t="s">
        <v>289</v>
      </c>
      <c r="H259" s="12" t="s">
        <v>219</v>
      </c>
      <c r="I259" s="12" t="s">
        <v>23</v>
      </c>
      <c r="J259" s="15">
        <v>10.68</v>
      </c>
      <c r="K259" s="15"/>
      <c r="L259" s="12"/>
      <c r="M259" s="13" t="s">
        <v>281</v>
      </c>
    </row>
    <row r="260" spans="1:13" ht="25.5" x14ac:dyDescent="0.2">
      <c r="A260" s="12" t="s">
        <v>529</v>
      </c>
      <c r="B260" s="12" t="s">
        <v>543</v>
      </c>
      <c r="C260" s="13" t="s">
        <v>544</v>
      </c>
      <c r="D260" s="12" t="s">
        <v>549</v>
      </c>
      <c r="E260" s="14">
        <v>7247424</v>
      </c>
      <c r="F260" s="12" t="s">
        <v>550</v>
      </c>
      <c r="G260" s="12" t="s">
        <v>289</v>
      </c>
      <c r="H260" s="12" t="s">
        <v>219</v>
      </c>
      <c r="I260" s="12" t="s">
        <v>23</v>
      </c>
      <c r="J260" s="15">
        <v>3.7</v>
      </c>
      <c r="K260" s="15"/>
      <c r="L260" s="12"/>
      <c r="M260" s="13" t="s">
        <v>281</v>
      </c>
    </row>
    <row r="261" spans="1:13" ht="25.5" x14ac:dyDescent="0.2">
      <c r="A261" s="12" t="s">
        <v>529</v>
      </c>
      <c r="B261" s="12" t="s">
        <v>41</v>
      </c>
      <c r="C261" s="13" t="s">
        <v>42</v>
      </c>
      <c r="D261" s="12" t="s">
        <v>551</v>
      </c>
      <c r="E261" s="14">
        <v>3257944</v>
      </c>
      <c r="F261" s="12" t="s">
        <v>552</v>
      </c>
      <c r="G261" s="12" t="s">
        <v>289</v>
      </c>
      <c r="H261" s="12" t="s">
        <v>44</v>
      </c>
      <c r="I261" s="12" t="s">
        <v>23</v>
      </c>
      <c r="J261" s="15">
        <v>2.8</v>
      </c>
      <c r="K261" s="15"/>
      <c r="L261" s="12"/>
      <c r="M261" s="13"/>
    </row>
    <row r="262" spans="1:13" ht="25.5" x14ac:dyDescent="0.2">
      <c r="A262" s="12" t="s">
        <v>529</v>
      </c>
      <c r="B262" s="12" t="s">
        <v>41</v>
      </c>
      <c r="C262" s="13" t="s">
        <v>42</v>
      </c>
      <c r="D262" s="12" t="s">
        <v>553</v>
      </c>
      <c r="E262" s="14">
        <v>7370148</v>
      </c>
      <c r="F262" s="12" t="s">
        <v>533</v>
      </c>
      <c r="G262" s="12" t="s">
        <v>39</v>
      </c>
      <c r="H262" s="12" t="s">
        <v>44</v>
      </c>
      <c r="I262" s="12" t="s">
        <v>23</v>
      </c>
      <c r="J262" s="15">
        <v>3.62</v>
      </c>
      <c r="K262" s="15"/>
      <c r="L262" s="12"/>
      <c r="M262" s="13"/>
    </row>
    <row r="263" spans="1:13" ht="25.5" x14ac:dyDescent="0.2">
      <c r="A263" s="12" t="s">
        <v>529</v>
      </c>
      <c r="B263" s="12" t="s">
        <v>554</v>
      </c>
      <c r="C263" s="13" t="s">
        <v>555</v>
      </c>
      <c r="D263" s="12" t="s">
        <v>556</v>
      </c>
      <c r="E263" s="14">
        <v>2899284</v>
      </c>
      <c r="F263" s="12" t="s">
        <v>552</v>
      </c>
      <c r="G263" s="12" t="s">
        <v>49</v>
      </c>
      <c r="H263" s="12" t="s">
        <v>92</v>
      </c>
      <c r="I263" s="12" t="s">
        <v>23</v>
      </c>
      <c r="J263" s="15">
        <v>2</v>
      </c>
      <c r="K263" s="15"/>
      <c r="L263" s="12"/>
      <c r="M263" s="13"/>
    </row>
    <row r="264" spans="1:13" ht="25.5" x14ac:dyDescent="0.2">
      <c r="A264" s="12" t="s">
        <v>529</v>
      </c>
      <c r="B264" s="12" t="s">
        <v>98</v>
      </c>
      <c r="C264" s="13" t="s">
        <v>99</v>
      </c>
      <c r="D264" s="12" t="s">
        <v>533</v>
      </c>
      <c r="E264" s="14">
        <v>4077969</v>
      </c>
      <c r="F264" s="12" t="s">
        <v>533</v>
      </c>
      <c r="G264" s="12" t="s">
        <v>21</v>
      </c>
      <c r="H264" s="12" t="s">
        <v>34</v>
      </c>
      <c r="I264" s="12" t="s">
        <v>23</v>
      </c>
      <c r="J264" s="15">
        <v>1.62</v>
      </c>
      <c r="K264" s="15"/>
      <c r="L264" s="12"/>
      <c r="M264" s="13"/>
    </row>
    <row r="265" spans="1:13" ht="25.5" x14ac:dyDescent="0.2">
      <c r="A265" s="12" t="s">
        <v>529</v>
      </c>
      <c r="B265" s="12" t="s">
        <v>98</v>
      </c>
      <c r="C265" s="13" t="s">
        <v>99</v>
      </c>
      <c r="D265" s="12" t="s">
        <v>557</v>
      </c>
      <c r="E265" s="14">
        <v>9859957</v>
      </c>
      <c r="F265" s="12" t="s">
        <v>552</v>
      </c>
      <c r="G265" s="12" t="s">
        <v>49</v>
      </c>
      <c r="H265" s="12" t="s">
        <v>34</v>
      </c>
      <c r="I265" s="12" t="s">
        <v>23</v>
      </c>
      <c r="J265" s="15">
        <v>2</v>
      </c>
      <c r="K265" s="15"/>
      <c r="L265" s="12"/>
      <c r="M265" s="13"/>
    </row>
    <row r="266" spans="1:13" ht="14.25" x14ac:dyDescent="0.2">
      <c r="A266" s="12" t="s">
        <v>529</v>
      </c>
      <c r="B266" s="12" t="s">
        <v>100</v>
      </c>
      <c r="C266" s="13" t="s">
        <v>101</v>
      </c>
      <c r="D266" s="12" t="s">
        <v>558</v>
      </c>
      <c r="E266" s="14">
        <v>6048242</v>
      </c>
      <c r="F266" s="12" t="s">
        <v>539</v>
      </c>
      <c r="G266" s="12" t="s">
        <v>28</v>
      </c>
      <c r="H266" s="12" t="s">
        <v>40</v>
      </c>
      <c r="I266" s="12" t="s">
        <v>30</v>
      </c>
      <c r="J266" s="17">
        <v>62</v>
      </c>
      <c r="K266" s="15"/>
      <c r="L266" s="12"/>
      <c r="M266" s="13"/>
    </row>
    <row r="267" spans="1:13" s="22" customFormat="1" ht="25.5" x14ac:dyDescent="0.2">
      <c r="A267" s="12" t="s">
        <v>529</v>
      </c>
      <c r="B267" s="12" t="s">
        <v>116</v>
      </c>
      <c r="C267" s="13" t="s">
        <v>117</v>
      </c>
      <c r="D267" s="12" t="s">
        <v>559</v>
      </c>
      <c r="E267" s="14">
        <v>9696552</v>
      </c>
      <c r="F267" s="12" t="s">
        <v>533</v>
      </c>
      <c r="G267" s="12" t="s">
        <v>21</v>
      </c>
      <c r="H267" s="12" t="s">
        <v>87</v>
      </c>
      <c r="I267" s="12" t="s">
        <v>23</v>
      </c>
      <c r="J267" s="15">
        <v>5</v>
      </c>
      <c r="K267" s="20" t="s">
        <v>514</v>
      </c>
      <c r="L267" s="18">
        <v>45658</v>
      </c>
      <c r="M267" s="13" t="s">
        <v>120</v>
      </c>
    </row>
    <row r="268" spans="1:13" ht="25.5" x14ac:dyDescent="0.2">
      <c r="A268" s="12" t="s">
        <v>529</v>
      </c>
      <c r="B268" s="12" t="s">
        <v>128</v>
      </c>
      <c r="C268" s="13" t="s">
        <v>131</v>
      </c>
      <c r="D268" s="12" t="s">
        <v>560</v>
      </c>
      <c r="E268" s="14">
        <v>1369313</v>
      </c>
      <c r="F268" s="12" t="s">
        <v>533</v>
      </c>
      <c r="G268" s="12" t="s">
        <v>39</v>
      </c>
      <c r="H268" s="12" t="s">
        <v>130</v>
      </c>
      <c r="I268" s="12" t="s">
        <v>23</v>
      </c>
      <c r="J268" s="15">
        <v>7.7</v>
      </c>
      <c r="K268" s="15"/>
      <c r="L268" s="12"/>
      <c r="M268" s="13"/>
    </row>
    <row r="269" spans="1:13" ht="25.5" x14ac:dyDescent="0.2">
      <c r="A269" s="12" t="s">
        <v>529</v>
      </c>
      <c r="B269" s="12" t="s">
        <v>128</v>
      </c>
      <c r="C269" s="13" t="s">
        <v>131</v>
      </c>
      <c r="D269" s="12" t="s">
        <v>561</v>
      </c>
      <c r="E269" s="14">
        <v>9753684</v>
      </c>
      <c r="F269" s="12" t="s">
        <v>552</v>
      </c>
      <c r="G269" s="12" t="s">
        <v>289</v>
      </c>
      <c r="H269" s="12" t="s">
        <v>130</v>
      </c>
      <c r="I269" s="12" t="s">
        <v>23</v>
      </c>
      <c r="J269" s="15">
        <v>2.2999999999999998</v>
      </c>
      <c r="K269" s="15"/>
      <c r="L269" s="12"/>
      <c r="M269" s="13"/>
    </row>
    <row r="270" spans="1:13" ht="25.5" x14ac:dyDescent="0.2">
      <c r="A270" s="12" t="s">
        <v>529</v>
      </c>
      <c r="B270" s="12" t="s">
        <v>139</v>
      </c>
      <c r="C270" s="13" t="s">
        <v>140</v>
      </c>
      <c r="D270" s="12" t="s">
        <v>562</v>
      </c>
      <c r="E270" s="14">
        <v>3001486</v>
      </c>
      <c r="F270" s="12" t="s">
        <v>539</v>
      </c>
      <c r="G270" s="12" t="s">
        <v>28</v>
      </c>
      <c r="H270" s="12" t="s">
        <v>142</v>
      </c>
      <c r="I270" s="12" t="s">
        <v>30</v>
      </c>
      <c r="J270" s="17">
        <v>29</v>
      </c>
      <c r="K270" s="15"/>
      <c r="L270" s="12"/>
      <c r="M270" s="13"/>
    </row>
    <row r="271" spans="1:13" ht="25.5" x14ac:dyDescent="0.2">
      <c r="A271" s="12" t="s">
        <v>529</v>
      </c>
      <c r="B271" s="12" t="s">
        <v>159</v>
      </c>
      <c r="C271" s="13" t="s">
        <v>160</v>
      </c>
      <c r="D271" s="12" t="s">
        <v>563</v>
      </c>
      <c r="E271" s="14">
        <v>2193113</v>
      </c>
      <c r="F271" s="12" t="s">
        <v>552</v>
      </c>
      <c r="G271" s="12" t="s">
        <v>289</v>
      </c>
      <c r="H271" s="12" t="s">
        <v>55</v>
      </c>
      <c r="I271" s="12" t="s">
        <v>23</v>
      </c>
      <c r="J271" s="15">
        <v>2.91</v>
      </c>
      <c r="K271" s="15"/>
      <c r="L271" s="12"/>
      <c r="M271" s="13"/>
    </row>
    <row r="272" spans="1:13" ht="14.25" x14ac:dyDescent="0.2">
      <c r="A272" s="12" t="s">
        <v>529</v>
      </c>
      <c r="B272" s="12" t="s">
        <v>159</v>
      </c>
      <c r="C272" s="13" t="s">
        <v>160</v>
      </c>
      <c r="D272" s="12" t="s">
        <v>564</v>
      </c>
      <c r="E272" s="14">
        <v>3701441</v>
      </c>
      <c r="F272" s="12" t="s">
        <v>539</v>
      </c>
      <c r="G272" s="12" t="s">
        <v>28</v>
      </c>
      <c r="H272" s="12" t="s">
        <v>55</v>
      </c>
      <c r="I272" s="12" t="s">
        <v>30</v>
      </c>
      <c r="J272" s="17">
        <v>40</v>
      </c>
      <c r="K272" s="15"/>
      <c r="L272" s="12"/>
      <c r="M272" s="13"/>
    </row>
    <row r="273" spans="1:13" ht="25.5" x14ac:dyDescent="0.2">
      <c r="A273" s="12" t="s">
        <v>529</v>
      </c>
      <c r="B273" s="12" t="s">
        <v>159</v>
      </c>
      <c r="C273" s="13" t="s">
        <v>160</v>
      </c>
      <c r="D273" s="12" t="s">
        <v>565</v>
      </c>
      <c r="E273" s="14">
        <v>8253969</v>
      </c>
      <c r="F273" s="12" t="s">
        <v>533</v>
      </c>
      <c r="G273" s="12" t="s">
        <v>21</v>
      </c>
      <c r="H273" s="12" t="s">
        <v>348</v>
      </c>
      <c r="I273" s="12" t="s">
        <v>23</v>
      </c>
      <c r="J273" s="15">
        <v>7.65</v>
      </c>
      <c r="K273" s="15"/>
      <c r="L273" s="12"/>
      <c r="M273" s="13"/>
    </row>
    <row r="274" spans="1:13" ht="25.5" x14ac:dyDescent="0.2">
      <c r="A274" s="12" t="s">
        <v>529</v>
      </c>
      <c r="B274" s="12" t="s">
        <v>159</v>
      </c>
      <c r="C274" s="13" t="s">
        <v>160</v>
      </c>
      <c r="D274" s="12" t="s">
        <v>566</v>
      </c>
      <c r="E274" s="14">
        <v>9836239</v>
      </c>
      <c r="F274" s="12" t="s">
        <v>552</v>
      </c>
      <c r="G274" s="12" t="s">
        <v>289</v>
      </c>
      <c r="H274" s="12" t="s">
        <v>162</v>
      </c>
      <c r="I274" s="12" t="s">
        <v>23</v>
      </c>
      <c r="J274" s="15">
        <v>3</v>
      </c>
      <c r="K274" s="15"/>
      <c r="L274" s="12"/>
      <c r="M274" s="13"/>
    </row>
    <row r="275" spans="1:13" ht="25.5" x14ac:dyDescent="0.2">
      <c r="A275" s="12" t="s">
        <v>529</v>
      </c>
      <c r="B275" s="12" t="s">
        <v>168</v>
      </c>
      <c r="C275" s="13" t="s">
        <v>169</v>
      </c>
      <c r="D275" s="12" t="s">
        <v>567</v>
      </c>
      <c r="E275" s="14">
        <v>1718636</v>
      </c>
      <c r="F275" s="12" t="s">
        <v>552</v>
      </c>
      <c r="G275" s="12" t="s">
        <v>49</v>
      </c>
      <c r="H275" s="12" t="s">
        <v>44</v>
      </c>
      <c r="I275" s="12" t="s">
        <v>23</v>
      </c>
      <c r="J275" s="15">
        <v>3.25</v>
      </c>
      <c r="K275" s="15"/>
      <c r="L275" s="12"/>
      <c r="M275" s="13"/>
    </row>
    <row r="276" spans="1:13" ht="25.5" x14ac:dyDescent="0.2">
      <c r="A276" s="12" t="s">
        <v>529</v>
      </c>
      <c r="B276" s="12" t="s">
        <v>172</v>
      </c>
      <c r="C276" s="13" t="s">
        <v>173</v>
      </c>
      <c r="D276" s="12" t="s">
        <v>568</v>
      </c>
      <c r="E276" s="14">
        <v>2429799</v>
      </c>
      <c r="F276" s="12" t="s">
        <v>539</v>
      </c>
      <c r="G276" s="12" t="s">
        <v>28</v>
      </c>
      <c r="H276" s="12" t="s">
        <v>22</v>
      </c>
      <c r="I276" s="12" t="s">
        <v>30</v>
      </c>
      <c r="J276" s="17">
        <v>31</v>
      </c>
      <c r="K276" s="15"/>
      <c r="L276" s="12"/>
      <c r="M276" s="13"/>
    </row>
    <row r="277" spans="1:13" ht="25.5" x14ac:dyDescent="0.2">
      <c r="A277" s="12" t="s">
        <v>529</v>
      </c>
      <c r="B277" s="12" t="s">
        <v>569</v>
      </c>
      <c r="C277" s="13" t="s">
        <v>570</v>
      </c>
      <c r="D277" s="12" t="s">
        <v>569</v>
      </c>
      <c r="E277" s="14">
        <v>8901707</v>
      </c>
      <c r="F277" s="12" t="s">
        <v>533</v>
      </c>
      <c r="G277" s="12" t="s">
        <v>39</v>
      </c>
      <c r="H277" s="12" t="s">
        <v>130</v>
      </c>
      <c r="I277" s="12" t="s">
        <v>23</v>
      </c>
      <c r="J277" s="15">
        <v>2</v>
      </c>
      <c r="K277" s="15"/>
      <c r="L277" s="12"/>
      <c r="M277" s="13"/>
    </row>
    <row r="278" spans="1:13" ht="25.5" x14ac:dyDescent="0.2">
      <c r="A278" s="12" t="s">
        <v>529</v>
      </c>
      <c r="B278" s="12" t="s">
        <v>571</v>
      </c>
      <c r="C278" s="13" t="s">
        <v>572</v>
      </c>
      <c r="D278" s="12" t="s">
        <v>573</v>
      </c>
      <c r="E278" s="14">
        <v>8709161</v>
      </c>
      <c r="F278" s="12" t="s">
        <v>552</v>
      </c>
      <c r="G278" s="12" t="s">
        <v>49</v>
      </c>
      <c r="H278" s="12" t="s">
        <v>44</v>
      </c>
      <c r="I278" s="12" t="s">
        <v>23</v>
      </c>
      <c r="J278" s="15">
        <v>2.08</v>
      </c>
      <c r="K278" s="15"/>
      <c r="L278" s="12"/>
      <c r="M278" s="13"/>
    </row>
    <row r="279" spans="1:13" s="22" customFormat="1" ht="25.5" x14ac:dyDescent="0.2">
      <c r="A279" s="12" t="s">
        <v>529</v>
      </c>
      <c r="B279" s="12" t="s">
        <v>409</v>
      </c>
      <c r="C279" s="13" t="s">
        <v>189</v>
      </c>
      <c r="D279" s="12" t="s">
        <v>574</v>
      </c>
      <c r="E279" s="14">
        <v>1146538</v>
      </c>
      <c r="F279" s="12" t="s">
        <v>552</v>
      </c>
      <c r="G279" s="12" t="s">
        <v>49</v>
      </c>
      <c r="H279" s="12" t="s">
        <v>92</v>
      </c>
      <c r="I279" s="12" t="s">
        <v>23</v>
      </c>
      <c r="J279" s="15">
        <v>2.0299999999999998</v>
      </c>
      <c r="K279" s="15"/>
      <c r="L279" s="18"/>
      <c r="M279" s="13" t="s">
        <v>191</v>
      </c>
    </row>
    <row r="280" spans="1:13" ht="25.5" x14ac:dyDescent="0.2">
      <c r="A280" s="12" t="s">
        <v>529</v>
      </c>
      <c r="B280" s="12" t="s">
        <v>575</v>
      </c>
      <c r="C280" s="13" t="s">
        <v>576</v>
      </c>
      <c r="D280" s="12" t="s">
        <v>577</v>
      </c>
      <c r="E280" s="14">
        <v>3845844</v>
      </c>
      <c r="F280" s="12" t="s">
        <v>537</v>
      </c>
      <c r="G280" s="12" t="s">
        <v>289</v>
      </c>
      <c r="H280" s="12" t="s">
        <v>162</v>
      </c>
      <c r="I280" s="12" t="s">
        <v>23</v>
      </c>
      <c r="J280" s="15">
        <v>1.5</v>
      </c>
      <c r="K280" s="15"/>
      <c r="L280" s="12"/>
      <c r="M280" s="13"/>
    </row>
    <row r="281" spans="1:13" ht="25.5" x14ac:dyDescent="0.2">
      <c r="A281" s="12" t="s">
        <v>529</v>
      </c>
      <c r="B281" s="12" t="s">
        <v>575</v>
      </c>
      <c r="C281" s="13" t="s">
        <v>576</v>
      </c>
      <c r="D281" s="12" t="s">
        <v>578</v>
      </c>
      <c r="E281" s="14">
        <v>8610542</v>
      </c>
      <c r="F281" s="12" t="s">
        <v>533</v>
      </c>
      <c r="G281" s="12" t="s">
        <v>39</v>
      </c>
      <c r="H281" s="12" t="s">
        <v>162</v>
      </c>
      <c r="I281" s="12" t="s">
        <v>23</v>
      </c>
      <c r="J281" s="15">
        <v>2.5</v>
      </c>
      <c r="K281" s="15"/>
      <c r="L281" s="12"/>
      <c r="M281" s="13"/>
    </row>
    <row r="282" spans="1:13" ht="27.75" customHeight="1" x14ac:dyDescent="0.2">
      <c r="A282" s="12" t="s">
        <v>529</v>
      </c>
      <c r="B282" s="12" t="s">
        <v>579</v>
      </c>
      <c r="C282" s="13" t="s">
        <v>580</v>
      </c>
      <c r="D282" s="12" t="s">
        <v>579</v>
      </c>
      <c r="E282" s="14">
        <v>3073634</v>
      </c>
      <c r="F282" s="12" t="s">
        <v>581</v>
      </c>
      <c r="G282" s="12" t="s">
        <v>28</v>
      </c>
      <c r="H282" s="12" t="s">
        <v>130</v>
      </c>
      <c r="I282" s="12" t="s">
        <v>30</v>
      </c>
      <c r="J282" s="29">
        <v>20</v>
      </c>
      <c r="K282" s="20" t="s">
        <v>582</v>
      </c>
      <c r="L282" s="18">
        <v>45587</v>
      </c>
      <c r="M282" s="13" t="s">
        <v>583</v>
      </c>
    </row>
    <row r="283" spans="1:13" ht="25.5" x14ac:dyDescent="0.2">
      <c r="A283" s="12" t="s">
        <v>529</v>
      </c>
      <c r="B283" s="12" t="s">
        <v>584</v>
      </c>
      <c r="C283" s="13" t="s">
        <v>585</v>
      </c>
      <c r="D283" s="12" t="s">
        <v>584</v>
      </c>
      <c r="E283" s="14">
        <v>4474775</v>
      </c>
      <c r="F283" s="12" t="s">
        <v>552</v>
      </c>
      <c r="G283" s="12" t="s">
        <v>49</v>
      </c>
      <c r="H283" s="12" t="s">
        <v>77</v>
      </c>
      <c r="I283" s="12" t="s">
        <v>23</v>
      </c>
      <c r="J283" s="34">
        <v>2.5</v>
      </c>
      <c r="K283" s="46" t="s">
        <v>586</v>
      </c>
      <c r="L283" s="18">
        <v>45292</v>
      </c>
      <c r="M283" s="13" t="s">
        <v>211</v>
      </c>
    </row>
    <row r="284" spans="1:13" ht="25.5" x14ac:dyDescent="0.2">
      <c r="A284" s="12" t="s">
        <v>529</v>
      </c>
      <c r="B284" s="12" t="s">
        <v>587</v>
      </c>
      <c r="C284" s="13" t="s">
        <v>588</v>
      </c>
      <c r="D284" s="12" t="s">
        <v>587</v>
      </c>
      <c r="E284" s="14">
        <v>4312466</v>
      </c>
      <c r="F284" s="12" t="s">
        <v>533</v>
      </c>
      <c r="G284" s="12" t="s">
        <v>39</v>
      </c>
      <c r="H284" s="12" t="s">
        <v>312</v>
      </c>
      <c r="I284" s="12" t="s">
        <v>23</v>
      </c>
      <c r="J284" s="15">
        <v>7.5</v>
      </c>
      <c r="K284" s="15"/>
      <c r="L284" s="12"/>
      <c r="M284" s="13"/>
    </row>
    <row r="285" spans="1:13" ht="25.5" x14ac:dyDescent="0.2">
      <c r="A285" s="12" t="s">
        <v>529</v>
      </c>
      <c r="B285" s="12" t="s">
        <v>589</v>
      </c>
      <c r="C285" s="13" t="s">
        <v>590</v>
      </c>
      <c r="D285" s="12" t="s">
        <v>591</v>
      </c>
      <c r="E285" s="14">
        <v>5795884</v>
      </c>
      <c r="F285" s="12" t="s">
        <v>552</v>
      </c>
      <c r="G285" s="12" t="s">
        <v>49</v>
      </c>
      <c r="H285" s="12" t="s">
        <v>22</v>
      </c>
      <c r="I285" s="12" t="s">
        <v>23</v>
      </c>
      <c r="J285" s="15">
        <v>1.75</v>
      </c>
      <c r="K285" s="15"/>
      <c r="L285" s="12"/>
      <c r="M285" s="13"/>
    </row>
    <row r="286" spans="1:13" ht="25.5" x14ac:dyDescent="0.2">
      <c r="A286" s="12" t="s">
        <v>529</v>
      </c>
      <c r="B286" s="12" t="s">
        <v>255</v>
      </c>
      <c r="C286" s="13" t="s">
        <v>256</v>
      </c>
      <c r="D286" s="12" t="s">
        <v>592</v>
      </c>
      <c r="E286" s="14">
        <v>1420997</v>
      </c>
      <c r="F286" s="12" t="s">
        <v>552</v>
      </c>
      <c r="G286" s="12" t="s">
        <v>49</v>
      </c>
      <c r="H286" s="12" t="s">
        <v>142</v>
      </c>
      <c r="I286" s="12" t="s">
        <v>23</v>
      </c>
      <c r="J286" s="15">
        <v>2.75</v>
      </c>
      <c r="K286" s="15"/>
      <c r="L286" s="12"/>
      <c r="M286" s="13"/>
    </row>
    <row r="287" spans="1:13" ht="25.5" x14ac:dyDescent="0.2">
      <c r="A287" s="12" t="s">
        <v>529</v>
      </c>
      <c r="B287" s="12" t="s">
        <v>255</v>
      </c>
      <c r="C287" s="13" t="s">
        <v>256</v>
      </c>
      <c r="D287" s="12" t="s">
        <v>533</v>
      </c>
      <c r="E287" s="14">
        <v>6327242</v>
      </c>
      <c r="F287" s="12" t="s">
        <v>533</v>
      </c>
      <c r="G287" s="12" t="s">
        <v>39</v>
      </c>
      <c r="H287" s="12" t="s">
        <v>142</v>
      </c>
      <c r="I287" s="12" t="s">
        <v>23</v>
      </c>
      <c r="J287" s="15">
        <v>4</v>
      </c>
      <c r="K287" s="15"/>
      <c r="L287" s="12"/>
      <c r="M287" s="13"/>
    </row>
    <row r="288" spans="1:13" ht="25.5" x14ac:dyDescent="0.2">
      <c r="A288" s="12" t="s">
        <v>529</v>
      </c>
      <c r="B288" s="12" t="s">
        <v>593</v>
      </c>
      <c r="C288" s="13" t="s">
        <v>594</v>
      </c>
      <c r="D288" s="12" t="s">
        <v>595</v>
      </c>
      <c r="E288" s="14">
        <v>7314919</v>
      </c>
      <c r="F288" s="12" t="s">
        <v>552</v>
      </c>
      <c r="G288" s="12" t="s">
        <v>289</v>
      </c>
      <c r="H288" s="12" t="s">
        <v>40</v>
      </c>
      <c r="I288" s="12" t="s">
        <v>23</v>
      </c>
      <c r="J288" s="15">
        <v>3</v>
      </c>
      <c r="K288" s="15"/>
      <c r="L288" s="12"/>
      <c r="M288" s="13"/>
    </row>
    <row r="289" spans="1:13" ht="25.5" x14ac:dyDescent="0.2">
      <c r="A289" s="12" t="s">
        <v>529</v>
      </c>
      <c r="B289" s="12" t="s">
        <v>596</v>
      </c>
      <c r="C289" s="13" t="s">
        <v>597</v>
      </c>
      <c r="D289" s="12" t="s">
        <v>598</v>
      </c>
      <c r="E289" s="14">
        <v>3333640</v>
      </c>
      <c r="F289" s="12" t="s">
        <v>552</v>
      </c>
      <c r="G289" s="12" t="s">
        <v>289</v>
      </c>
      <c r="H289" s="12" t="s">
        <v>87</v>
      </c>
      <c r="I289" s="12" t="s">
        <v>23</v>
      </c>
      <c r="J289" s="15">
        <v>2.9</v>
      </c>
      <c r="K289" s="15"/>
      <c r="L289" s="12"/>
      <c r="M289" s="13"/>
    </row>
    <row r="290" spans="1:13" ht="25.5" x14ac:dyDescent="0.2">
      <c r="A290" s="12" t="s">
        <v>529</v>
      </c>
      <c r="B290" s="12" t="s">
        <v>596</v>
      </c>
      <c r="C290" s="13" t="s">
        <v>597</v>
      </c>
      <c r="D290" s="12" t="s">
        <v>599</v>
      </c>
      <c r="E290" s="14">
        <v>4158057</v>
      </c>
      <c r="F290" s="12" t="s">
        <v>600</v>
      </c>
      <c r="G290" s="12" t="s">
        <v>21</v>
      </c>
      <c r="H290" s="12" t="s">
        <v>22</v>
      </c>
      <c r="I290" s="12" t="s">
        <v>23</v>
      </c>
      <c r="J290" s="15">
        <v>1.45</v>
      </c>
      <c r="K290" s="15"/>
      <c r="L290" s="12"/>
      <c r="M290" s="13"/>
    </row>
    <row r="291" spans="1:13" ht="25.5" x14ac:dyDescent="0.2">
      <c r="A291" s="12" t="s">
        <v>529</v>
      </c>
      <c r="B291" s="12" t="s">
        <v>596</v>
      </c>
      <c r="C291" s="13" t="s">
        <v>597</v>
      </c>
      <c r="D291" s="12" t="s">
        <v>601</v>
      </c>
      <c r="E291" s="14">
        <v>7983461</v>
      </c>
      <c r="F291" s="12" t="s">
        <v>552</v>
      </c>
      <c r="G291" s="12" t="s">
        <v>49</v>
      </c>
      <c r="H291" s="12" t="s">
        <v>22</v>
      </c>
      <c r="I291" s="12" t="s">
        <v>23</v>
      </c>
      <c r="J291" s="15">
        <v>2.86</v>
      </c>
      <c r="K291" s="15"/>
      <c r="L291" s="12"/>
      <c r="M291" s="13"/>
    </row>
    <row r="292" spans="1:13" ht="25.5" x14ac:dyDescent="0.2">
      <c r="A292" s="12" t="s">
        <v>529</v>
      </c>
      <c r="B292" s="12" t="s">
        <v>596</v>
      </c>
      <c r="C292" s="13" t="s">
        <v>597</v>
      </c>
      <c r="D292" s="12" t="s">
        <v>602</v>
      </c>
      <c r="E292" s="14">
        <v>9395569</v>
      </c>
      <c r="F292" s="12" t="s">
        <v>537</v>
      </c>
      <c r="G292" s="12" t="s">
        <v>289</v>
      </c>
      <c r="H292" s="12" t="s">
        <v>22</v>
      </c>
      <c r="I292" s="12" t="s">
        <v>23</v>
      </c>
      <c r="J292" s="15">
        <v>1.35</v>
      </c>
      <c r="K292" s="15"/>
      <c r="L292" s="12"/>
      <c r="M292" s="13"/>
    </row>
    <row r="293" spans="1:13" ht="25.5" x14ac:dyDescent="0.2">
      <c r="A293" s="12" t="s">
        <v>529</v>
      </c>
      <c r="B293" s="12" t="s">
        <v>603</v>
      </c>
      <c r="C293" s="13" t="s">
        <v>604</v>
      </c>
      <c r="D293" s="12" t="s">
        <v>605</v>
      </c>
      <c r="E293" s="14">
        <v>3105548</v>
      </c>
      <c r="F293" s="12" t="s">
        <v>537</v>
      </c>
      <c r="G293" s="12" t="s">
        <v>289</v>
      </c>
      <c r="H293" s="12" t="s">
        <v>126</v>
      </c>
      <c r="I293" s="12" t="s">
        <v>23</v>
      </c>
      <c r="J293" s="15">
        <v>2.2999999999999998</v>
      </c>
      <c r="K293" s="15"/>
      <c r="L293" s="12"/>
      <c r="M293" s="13"/>
    </row>
    <row r="294" spans="1:13" ht="25.5" x14ac:dyDescent="0.2">
      <c r="A294" s="12" t="s">
        <v>529</v>
      </c>
      <c r="B294" s="12" t="s">
        <v>603</v>
      </c>
      <c r="C294" s="13" t="s">
        <v>604</v>
      </c>
      <c r="D294" s="12" t="s">
        <v>606</v>
      </c>
      <c r="E294" s="14">
        <v>4607883</v>
      </c>
      <c r="F294" s="12" t="s">
        <v>552</v>
      </c>
      <c r="G294" s="12" t="s">
        <v>49</v>
      </c>
      <c r="H294" s="12" t="s">
        <v>126</v>
      </c>
      <c r="I294" s="12" t="s">
        <v>23</v>
      </c>
      <c r="J294" s="15">
        <v>5.77</v>
      </c>
      <c r="K294" s="15"/>
      <c r="L294" s="12"/>
      <c r="M294" s="13"/>
    </row>
    <row r="295" spans="1:13" ht="25.5" x14ac:dyDescent="0.2">
      <c r="A295" s="12" t="s">
        <v>529</v>
      </c>
      <c r="B295" s="12" t="s">
        <v>607</v>
      </c>
      <c r="C295" s="13" t="s">
        <v>608</v>
      </c>
      <c r="D295" s="12" t="s">
        <v>609</v>
      </c>
      <c r="E295" s="14">
        <v>3433603</v>
      </c>
      <c r="F295" s="12" t="s">
        <v>537</v>
      </c>
      <c r="G295" s="12" t="s">
        <v>289</v>
      </c>
      <c r="H295" s="12" t="s">
        <v>219</v>
      </c>
      <c r="I295" s="12" t="s">
        <v>23</v>
      </c>
      <c r="J295" s="15">
        <v>2</v>
      </c>
      <c r="K295" s="15"/>
      <c r="L295" s="12"/>
      <c r="M295" s="13"/>
    </row>
    <row r="296" spans="1:13" ht="25.5" x14ac:dyDescent="0.2">
      <c r="A296" s="12" t="s">
        <v>529</v>
      </c>
      <c r="B296" s="12" t="s">
        <v>607</v>
      </c>
      <c r="C296" s="13" t="s">
        <v>608</v>
      </c>
      <c r="D296" s="12" t="s">
        <v>609</v>
      </c>
      <c r="E296" s="14">
        <v>7560110</v>
      </c>
      <c r="F296" s="12" t="s">
        <v>533</v>
      </c>
      <c r="G296" s="12" t="s">
        <v>289</v>
      </c>
      <c r="H296" s="12" t="s">
        <v>219</v>
      </c>
      <c r="I296" s="12" t="s">
        <v>23</v>
      </c>
      <c r="J296" s="15">
        <v>3</v>
      </c>
      <c r="K296" s="15"/>
      <c r="L296" s="12"/>
      <c r="M296" s="13"/>
    </row>
    <row r="297" spans="1:13" ht="25.5" x14ac:dyDescent="0.2">
      <c r="A297" s="12" t="s">
        <v>546</v>
      </c>
      <c r="B297" s="12" t="s">
        <v>610</v>
      </c>
      <c r="C297" s="13" t="s">
        <v>611</v>
      </c>
      <c r="D297" s="12" t="s">
        <v>612</v>
      </c>
      <c r="E297" s="14">
        <v>3645453</v>
      </c>
      <c r="F297" s="12" t="s">
        <v>613</v>
      </c>
      <c r="G297" s="12" t="s">
        <v>49</v>
      </c>
      <c r="H297" s="12" t="s">
        <v>614</v>
      </c>
      <c r="I297" s="12" t="s">
        <v>23</v>
      </c>
      <c r="J297" s="34">
        <v>4</v>
      </c>
      <c r="K297" s="37"/>
      <c r="L297" s="38"/>
      <c r="M297" s="39"/>
    </row>
    <row r="298" spans="1:13" ht="25.5" x14ac:dyDescent="0.2">
      <c r="A298" s="12" t="s">
        <v>546</v>
      </c>
      <c r="B298" s="12" t="s">
        <v>610</v>
      </c>
      <c r="C298" s="13" t="s">
        <v>611</v>
      </c>
      <c r="D298" s="12" t="s">
        <v>615</v>
      </c>
      <c r="E298" s="14">
        <v>9914652</v>
      </c>
      <c r="F298" s="12" t="s">
        <v>616</v>
      </c>
      <c r="G298" s="12" t="s">
        <v>21</v>
      </c>
      <c r="H298" s="12" t="s">
        <v>617</v>
      </c>
      <c r="I298" s="12" t="s">
        <v>23</v>
      </c>
      <c r="J298" s="15">
        <v>2.2000000000000002</v>
      </c>
      <c r="K298" s="15"/>
      <c r="L298" s="12"/>
      <c r="M298" s="13"/>
    </row>
    <row r="299" spans="1:13" ht="25.5" x14ac:dyDescent="0.2">
      <c r="A299" s="12" t="s">
        <v>546</v>
      </c>
      <c r="B299" s="12" t="s">
        <v>618</v>
      </c>
      <c r="C299" s="13" t="s">
        <v>619</v>
      </c>
      <c r="D299" s="12" t="s">
        <v>618</v>
      </c>
      <c r="E299" s="14">
        <v>6583408</v>
      </c>
      <c r="F299" s="12" t="s">
        <v>600</v>
      </c>
      <c r="G299" s="12" t="s">
        <v>21</v>
      </c>
      <c r="H299" s="12" t="s">
        <v>219</v>
      </c>
      <c r="I299" s="12" t="s">
        <v>23</v>
      </c>
      <c r="J299" s="15">
        <v>7.12</v>
      </c>
      <c r="K299" s="15"/>
      <c r="L299" s="12"/>
      <c r="M299" s="13"/>
    </row>
    <row r="300" spans="1:13" ht="25.5" x14ac:dyDescent="0.2">
      <c r="A300" s="12" t="s">
        <v>546</v>
      </c>
      <c r="B300" s="12" t="s">
        <v>620</v>
      </c>
      <c r="C300" s="13" t="s">
        <v>621</v>
      </c>
      <c r="D300" s="12" t="s">
        <v>622</v>
      </c>
      <c r="E300" s="14">
        <v>1967289</v>
      </c>
      <c r="F300" s="12" t="s">
        <v>623</v>
      </c>
      <c r="G300" s="12" t="s">
        <v>289</v>
      </c>
      <c r="H300" s="12" t="s">
        <v>40</v>
      </c>
      <c r="I300" s="12" t="s">
        <v>23</v>
      </c>
      <c r="J300" s="15">
        <v>1.4</v>
      </c>
      <c r="K300" s="15"/>
      <c r="L300" s="12"/>
      <c r="M300" s="13"/>
    </row>
    <row r="301" spans="1:13" ht="25.5" x14ac:dyDescent="0.2">
      <c r="A301" s="12" t="s">
        <v>546</v>
      </c>
      <c r="B301" s="12" t="s">
        <v>620</v>
      </c>
      <c r="C301" s="13" t="s">
        <v>621</v>
      </c>
      <c r="D301" s="12" t="s">
        <v>624</v>
      </c>
      <c r="E301" s="14">
        <v>8868114</v>
      </c>
      <c r="F301" s="12" t="s">
        <v>625</v>
      </c>
      <c r="G301" s="12" t="s">
        <v>28</v>
      </c>
      <c r="H301" s="12" t="s">
        <v>40</v>
      </c>
      <c r="I301" s="12" t="s">
        <v>30</v>
      </c>
      <c r="J301" s="17">
        <v>45</v>
      </c>
      <c r="K301" s="15"/>
      <c r="L301" s="12"/>
      <c r="M301" s="13"/>
    </row>
    <row r="302" spans="1:13" ht="25.5" x14ac:dyDescent="0.2">
      <c r="A302" s="12" t="s">
        <v>546</v>
      </c>
      <c r="B302" s="12" t="s">
        <v>361</v>
      </c>
      <c r="C302" s="13" t="s">
        <v>362</v>
      </c>
      <c r="D302" s="12" t="s">
        <v>626</v>
      </c>
      <c r="E302" s="14">
        <v>2514201</v>
      </c>
      <c r="F302" s="12" t="s">
        <v>623</v>
      </c>
      <c r="G302" s="12" t="s">
        <v>289</v>
      </c>
      <c r="H302" s="12" t="s">
        <v>419</v>
      </c>
      <c r="I302" s="12" t="s">
        <v>23</v>
      </c>
      <c r="J302" s="34">
        <v>5.48</v>
      </c>
      <c r="K302" s="37"/>
      <c r="L302" s="43"/>
      <c r="M302" s="39"/>
    </row>
    <row r="303" spans="1:13" ht="25.5" x14ac:dyDescent="0.2">
      <c r="A303" s="12" t="s">
        <v>546</v>
      </c>
      <c r="B303" s="12" t="s">
        <v>361</v>
      </c>
      <c r="C303" s="13" t="s">
        <v>362</v>
      </c>
      <c r="D303" s="12" t="s">
        <v>627</v>
      </c>
      <c r="E303" s="14">
        <v>2633569</v>
      </c>
      <c r="F303" s="12" t="s">
        <v>600</v>
      </c>
      <c r="G303" s="12" t="s">
        <v>21</v>
      </c>
      <c r="H303" s="12" t="s">
        <v>340</v>
      </c>
      <c r="I303" s="12" t="s">
        <v>23</v>
      </c>
      <c r="J303" s="15">
        <v>1.46</v>
      </c>
      <c r="K303" s="15"/>
      <c r="L303" s="12"/>
      <c r="M303" s="13"/>
    </row>
    <row r="304" spans="1:13" ht="25.5" x14ac:dyDescent="0.2">
      <c r="A304" s="12" t="s">
        <v>546</v>
      </c>
      <c r="B304" s="12" t="s">
        <v>361</v>
      </c>
      <c r="C304" s="13" t="s">
        <v>362</v>
      </c>
      <c r="D304" s="12" t="s">
        <v>628</v>
      </c>
      <c r="E304" s="14">
        <v>4955284</v>
      </c>
      <c r="F304" s="12" t="s">
        <v>629</v>
      </c>
      <c r="G304" s="12" t="s">
        <v>49</v>
      </c>
      <c r="H304" s="12" t="s">
        <v>419</v>
      </c>
      <c r="I304" s="12" t="s">
        <v>30</v>
      </c>
      <c r="J304" s="29">
        <v>31</v>
      </c>
      <c r="K304" s="45"/>
      <c r="L304" s="43"/>
      <c r="M304" s="39"/>
    </row>
    <row r="305" spans="1:13" ht="25.5" x14ac:dyDescent="0.2">
      <c r="A305" s="12" t="s">
        <v>546</v>
      </c>
      <c r="B305" s="12" t="s">
        <v>361</v>
      </c>
      <c r="C305" s="13" t="s">
        <v>362</v>
      </c>
      <c r="D305" s="12" t="s">
        <v>630</v>
      </c>
      <c r="E305" s="14">
        <v>7667268</v>
      </c>
      <c r="F305" s="12" t="s">
        <v>625</v>
      </c>
      <c r="G305" s="12" t="s">
        <v>28</v>
      </c>
      <c r="H305" s="12" t="s">
        <v>44</v>
      </c>
      <c r="I305" s="12" t="s">
        <v>30</v>
      </c>
      <c r="J305" s="17">
        <v>36</v>
      </c>
      <c r="K305" s="15"/>
      <c r="L305" s="12"/>
      <c r="M305" s="13"/>
    </row>
    <row r="306" spans="1:13" ht="25.5" x14ac:dyDescent="0.2">
      <c r="A306" s="12" t="s">
        <v>546</v>
      </c>
      <c r="B306" s="12" t="s">
        <v>100</v>
      </c>
      <c r="C306" s="13" t="s">
        <v>101</v>
      </c>
      <c r="D306" s="12" t="s">
        <v>631</v>
      </c>
      <c r="E306" s="14">
        <v>1587524</v>
      </c>
      <c r="F306" s="12" t="s">
        <v>616</v>
      </c>
      <c r="G306" s="12" t="s">
        <v>21</v>
      </c>
      <c r="H306" s="12" t="s">
        <v>312</v>
      </c>
      <c r="I306" s="12" t="s">
        <v>23</v>
      </c>
      <c r="J306" s="15">
        <v>1.37</v>
      </c>
      <c r="K306" s="15"/>
      <c r="L306" s="12"/>
      <c r="M306" s="13"/>
    </row>
    <row r="307" spans="1:13" ht="27" customHeight="1" x14ac:dyDescent="0.2">
      <c r="A307" s="12" t="s">
        <v>546</v>
      </c>
      <c r="B307" s="12" t="s">
        <v>100</v>
      </c>
      <c r="C307" s="13" t="s">
        <v>101</v>
      </c>
      <c r="D307" s="12" t="s">
        <v>632</v>
      </c>
      <c r="E307" s="14">
        <v>8959007</v>
      </c>
      <c r="F307" s="12" t="s">
        <v>613</v>
      </c>
      <c r="G307" s="12" t="s">
        <v>49</v>
      </c>
      <c r="H307" s="12" t="s">
        <v>40</v>
      </c>
      <c r="I307" s="12" t="s">
        <v>23</v>
      </c>
      <c r="J307" s="15">
        <v>1.95</v>
      </c>
      <c r="K307" s="15"/>
      <c r="L307" s="12"/>
      <c r="M307" s="13"/>
    </row>
    <row r="308" spans="1:13" ht="25.5" x14ac:dyDescent="0.2">
      <c r="A308" s="12" t="s">
        <v>268</v>
      </c>
      <c r="B308" s="12" t="s">
        <v>107</v>
      </c>
      <c r="C308" s="13" t="s">
        <v>108</v>
      </c>
      <c r="D308" s="12" t="s">
        <v>633</v>
      </c>
      <c r="E308" s="14">
        <v>7065206</v>
      </c>
      <c r="F308" s="12" t="s">
        <v>288</v>
      </c>
      <c r="G308" s="12" t="s">
        <v>39</v>
      </c>
      <c r="H308" s="12" t="s">
        <v>44</v>
      </c>
      <c r="I308" s="12" t="s">
        <v>23</v>
      </c>
      <c r="J308" s="34" t="s">
        <v>388</v>
      </c>
      <c r="K308" s="67"/>
      <c r="L308" s="43"/>
      <c r="M308" s="39"/>
    </row>
    <row r="309" spans="1:13" ht="25.5" x14ac:dyDescent="0.2">
      <c r="A309" s="12" t="s">
        <v>546</v>
      </c>
      <c r="B309" s="12" t="s">
        <v>100</v>
      </c>
      <c r="C309" s="13" t="s">
        <v>101</v>
      </c>
      <c r="D309" s="12" t="s">
        <v>634</v>
      </c>
      <c r="E309" s="14">
        <v>9924394</v>
      </c>
      <c r="F309" s="12" t="s">
        <v>537</v>
      </c>
      <c r="G309" s="12" t="s">
        <v>289</v>
      </c>
      <c r="H309" s="12" t="s">
        <v>40</v>
      </c>
      <c r="I309" s="12" t="s">
        <v>23</v>
      </c>
      <c r="J309" s="34">
        <v>3.63</v>
      </c>
      <c r="K309" s="37"/>
      <c r="L309" s="43"/>
      <c r="M309" s="39"/>
    </row>
    <row r="310" spans="1:13" ht="25.5" x14ac:dyDescent="0.2">
      <c r="A310" s="12" t="s">
        <v>546</v>
      </c>
      <c r="B310" s="12" t="s">
        <v>116</v>
      </c>
      <c r="C310" s="13" t="s">
        <v>117</v>
      </c>
      <c r="D310" s="12" t="s">
        <v>635</v>
      </c>
      <c r="E310" s="14">
        <v>1553860</v>
      </c>
      <c r="F310" s="12" t="s">
        <v>600</v>
      </c>
      <c r="G310" s="12" t="s">
        <v>21</v>
      </c>
      <c r="H310" s="12" t="s">
        <v>636</v>
      </c>
      <c r="I310" s="12" t="s">
        <v>23</v>
      </c>
      <c r="J310" s="15">
        <v>2</v>
      </c>
      <c r="K310" s="15"/>
      <c r="L310" s="12"/>
      <c r="M310" s="13"/>
    </row>
    <row r="311" spans="1:13" ht="25.5" x14ac:dyDescent="0.2">
      <c r="A311" s="12" t="s">
        <v>546</v>
      </c>
      <c r="B311" s="12" t="s">
        <v>116</v>
      </c>
      <c r="C311" s="13" t="s">
        <v>117</v>
      </c>
      <c r="D311" s="12" t="s">
        <v>635</v>
      </c>
      <c r="E311" s="14">
        <v>2240677</v>
      </c>
      <c r="F311" s="12" t="s">
        <v>629</v>
      </c>
      <c r="G311" s="12" t="s">
        <v>49</v>
      </c>
      <c r="H311" s="12" t="s">
        <v>87</v>
      </c>
      <c r="I311" s="12" t="s">
        <v>30</v>
      </c>
      <c r="J311" s="17">
        <v>4</v>
      </c>
      <c r="K311" s="15"/>
      <c r="L311" s="12"/>
      <c r="M311" s="13"/>
    </row>
    <row r="312" spans="1:13" s="22" customFormat="1" ht="25.5" x14ac:dyDescent="0.2">
      <c r="A312" s="12" t="s">
        <v>546</v>
      </c>
      <c r="B312" s="12" t="s">
        <v>116</v>
      </c>
      <c r="C312" s="13" t="s">
        <v>117</v>
      </c>
      <c r="D312" s="12" t="s">
        <v>637</v>
      </c>
      <c r="E312" s="14">
        <v>3228586</v>
      </c>
      <c r="F312" s="12" t="s">
        <v>537</v>
      </c>
      <c r="G312" s="12" t="s">
        <v>289</v>
      </c>
      <c r="H312" s="12" t="s">
        <v>638</v>
      </c>
      <c r="I312" s="12" t="s">
        <v>23</v>
      </c>
      <c r="J312" s="34">
        <v>3.5</v>
      </c>
      <c r="K312" s="20" t="s">
        <v>274</v>
      </c>
      <c r="L312" s="18">
        <v>45658</v>
      </c>
      <c r="M312" s="13" t="s">
        <v>120</v>
      </c>
    </row>
    <row r="313" spans="1:13" ht="25.5" x14ac:dyDescent="0.2">
      <c r="A313" s="12" t="s">
        <v>546</v>
      </c>
      <c r="B313" s="12" t="s">
        <v>116</v>
      </c>
      <c r="C313" s="13" t="s">
        <v>117</v>
      </c>
      <c r="D313" s="12" t="s">
        <v>635</v>
      </c>
      <c r="E313" s="14">
        <v>3938476</v>
      </c>
      <c r="F313" s="12" t="s">
        <v>625</v>
      </c>
      <c r="G313" s="12" t="s">
        <v>28</v>
      </c>
      <c r="H313" s="12" t="s">
        <v>87</v>
      </c>
      <c r="I313" s="12" t="s">
        <v>30</v>
      </c>
      <c r="J313" s="17">
        <v>37</v>
      </c>
      <c r="K313" s="15"/>
      <c r="L313" s="12"/>
      <c r="M313" s="13"/>
    </row>
    <row r="314" spans="1:13" ht="25.5" x14ac:dyDescent="0.2">
      <c r="A314" s="12" t="s">
        <v>546</v>
      </c>
      <c r="B314" s="12" t="s">
        <v>128</v>
      </c>
      <c r="C314" s="13" t="s">
        <v>131</v>
      </c>
      <c r="D314" s="12" t="s">
        <v>639</v>
      </c>
      <c r="E314" s="14">
        <v>1037676</v>
      </c>
      <c r="F314" s="12" t="s">
        <v>623</v>
      </c>
      <c r="G314" s="12" t="s">
        <v>289</v>
      </c>
      <c r="H314" s="12" t="s">
        <v>130</v>
      </c>
      <c r="I314" s="12" t="s">
        <v>23</v>
      </c>
      <c r="J314" s="15">
        <v>2.7</v>
      </c>
      <c r="K314" s="15"/>
      <c r="L314" s="12"/>
      <c r="M314" s="13"/>
    </row>
    <row r="315" spans="1:13" ht="25.5" x14ac:dyDescent="0.2">
      <c r="A315" s="12" t="s">
        <v>546</v>
      </c>
      <c r="B315" s="12" t="s">
        <v>128</v>
      </c>
      <c r="C315" s="13" t="s">
        <v>131</v>
      </c>
      <c r="D315" s="12" t="s">
        <v>640</v>
      </c>
      <c r="E315" s="14">
        <v>2780805</v>
      </c>
      <c r="F315" s="12" t="s">
        <v>625</v>
      </c>
      <c r="G315" s="12" t="s">
        <v>28</v>
      </c>
      <c r="H315" s="12" t="s">
        <v>130</v>
      </c>
      <c r="I315" s="12" t="s">
        <v>30</v>
      </c>
      <c r="J315" s="17">
        <v>30</v>
      </c>
      <c r="K315" s="15"/>
      <c r="L315" s="12"/>
      <c r="M315" s="13"/>
    </row>
    <row r="316" spans="1:13" ht="25.5" x14ac:dyDescent="0.2">
      <c r="A316" s="12" t="s">
        <v>546</v>
      </c>
      <c r="B316" s="12" t="s">
        <v>128</v>
      </c>
      <c r="C316" s="13" t="s">
        <v>131</v>
      </c>
      <c r="D316" s="12" t="s">
        <v>641</v>
      </c>
      <c r="E316" s="14">
        <v>4228767</v>
      </c>
      <c r="F316" s="12" t="s">
        <v>537</v>
      </c>
      <c r="G316" s="12" t="s">
        <v>49</v>
      </c>
      <c r="H316" s="12" t="s">
        <v>130</v>
      </c>
      <c r="I316" s="12" t="s">
        <v>23</v>
      </c>
      <c r="J316" s="15">
        <v>1.62</v>
      </c>
      <c r="K316" s="15"/>
      <c r="L316" s="12"/>
      <c r="M316" s="13"/>
    </row>
    <row r="317" spans="1:13" ht="25.5" x14ac:dyDescent="0.2">
      <c r="A317" s="12" t="s">
        <v>546</v>
      </c>
      <c r="B317" s="12" t="s">
        <v>128</v>
      </c>
      <c r="C317" s="13" t="s">
        <v>131</v>
      </c>
      <c r="D317" s="12" t="s">
        <v>642</v>
      </c>
      <c r="E317" s="14">
        <v>7874565</v>
      </c>
      <c r="F317" s="12" t="s">
        <v>625</v>
      </c>
      <c r="G317" s="12" t="s">
        <v>28</v>
      </c>
      <c r="H317" s="12" t="s">
        <v>130</v>
      </c>
      <c r="I317" s="12" t="s">
        <v>30</v>
      </c>
      <c r="J317" s="17">
        <v>21</v>
      </c>
      <c r="K317" s="15"/>
      <c r="L317" s="12"/>
      <c r="M317" s="13"/>
    </row>
    <row r="318" spans="1:13" ht="25.5" x14ac:dyDescent="0.2">
      <c r="A318" s="12" t="s">
        <v>546</v>
      </c>
      <c r="B318" s="12" t="s">
        <v>139</v>
      </c>
      <c r="C318" s="13" t="s">
        <v>140</v>
      </c>
      <c r="D318" s="12" t="s">
        <v>643</v>
      </c>
      <c r="E318" s="14">
        <v>5033443</v>
      </c>
      <c r="F318" s="12" t="s">
        <v>629</v>
      </c>
      <c r="G318" s="12" t="s">
        <v>49</v>
      </c>
      <c r="H318" s="12" t="s">
        <v>142</v>
      </c>
      <c r="I318" s="12" t="s">
        <v>30</v>
      </c>
      <c r="J318" s="17">
        <v>16</v>
      </c>
      <c r="K318" s="15"/>
      <c r="L318" s="12"/>
      <c r="M318" s="13"/>
    </row>
    <row r="319" spans="1:13" ht="25.5" x14ac:dyDescent="0.2">
      <c r="A319" s="12" t="s">
        <v>546</v>
      </c>
      <c r="B319" s="12" t="s">
        <v>139</v>
      </c>
      <c r="C319" s="13" t="s">
        <v>140</v>
      </c>
      <c r="D319" s="12" t="s">
        <v>644</v>
      </c>
      <c r="E319" s="14">
        <v>6528506</v>
      </c>
      <c r="F319" s="12" t="s">
        <v>537</v>
      </c>
      <c r="G319" s="12" t="s">
        <v>289</v>
      </c>
      <c r="H319" s="12" t="s">
        <v>142</v>
      </c>
      <c r="I319" s="12" t="s">
        <v>23</v>
      </c>
      <c r="J319" s="15">
        <v>1.3</v>
      </c>
      <c r="K319" s="15"/>
      <c r="L319" s="12"/>
      <c r="M319" s="13"/>
    </row>
    <row r="320" spans="1:13" ht="25.5" x14ac:dyDescent="0.2">
      <c r="A320" s="12" t="s">
        <v>546</v>
      </c>
      <c r="B320" s="12" t="s">
        <v>139</v>
      </c>
      <c r="C320" s="13" t="s">
        <v>140</v>
      </c>
      <c r="D320" s="12" t="s">
        <v>645</v>
      </c>
      <c r="E320" s="14">
        <v>7817571</v>
      </c>
      <c r="F320" s="12" t="s">
        <v>623</v>
      </c>
      <c r="G320" s="12" t="s">
        <v>289</v>
      </c>
      <c r="H320" s="12" t="s">
        <v>142</v>
      </c>
      <c r="I320" s="12" t="s">
        <v>23</v>
      </c>
      <c r="J320" s="15">
        <v>2.84</v>
      </c>
      <c r="K320" s="15"/>
      <c r="L320" s="12"/>
      <c r="M320" s="13"/>
    </row>
    <row r="321" spans="1:13" ht="25.5" x14ac:dyDescent="0.2">
      <c r="A321" s="12" t="s">
        <v>546</v>
      </c>
      <c r="B321" s="12" t="s">
        <v>159</v>
      </c>
      <c r="C321" s="13" t="s">
        <v>160</v>
      </c>
      <c r="D321" s="12" t="s">
        <v>646</v>
      </c>
      <c r="E321" s="14">
        <v>3490404</v>
      </c>
      <c r="F321" s="12" t="s">
        <v>288</v>
      </c>
      <c r="G321" s="12" t="s">
        <v>289</v>
      </c>
      <c r="H321" s="12" t="s">
        <v>348</v>
      </c>
      <c r="I321" s="12" t="s">
        <v>23</v>
      </c>
      <c r="J321" s="34" t="s">
        <v>303</v>
      </c>
      <c r="K321" s="15"/>
      <c r="L321" s="12"/>
      <c r="M321" s="13"/>
    </row>
    <row r="322" spans="1:13" ht="25.5" x14ac:dyDescent="0.2">
      <c r="A322" s="12" t="s">
        <v>546</v>
      </c>
      <c r="B322" s="12" t="s">
        <v>159</v>
      </c>
      <c r="C322" s="13" t="s">
        <v>160</v>
      </c>
      <c r="D322" s="12" t="s">
        <v>647</v>
      </c>
      <c r="E322" s="14">
        <v>5937705</v>
      </c>
      <c r="F322" s="12" t="s">
        <v>623</v>
      </c>
      <c r="G322" s="12" t="s">
        <v>49</v>
      </c>
      <c r="H322" s="12" t="s">
        <v>55</v>
      </c>
      <c r="I322" s="12" t="s">
        <v>23</v>
      </c>
      <c r="J322" s="15">
        <v>3</v>
      </c>
      <c r="K322" s="15"/>
      <c r="L322" s="12"/>
      <c r="M322" s="13"/>
    </row>
    <row r="323" spans="1:13" ht="25.5" x14ac:dyDescent="0.2">
      <c r="A323" s="12" t="s">
        <v>546</v>
      </c>
      <c r="B323" s="12" t="s">
        <v>159</v>
      </c>
      <c r="C323" s="13" t="s">
        <v>160</v>
      </c>
      <c r="D323" s="12" t="s">
        <v>648</v>
      </c>
      <c r="E323" s="14">
        <v>6155658</v>
      </c>
      <c r="F323" s="12" t="s">
        <v>600</v>
      </c>
      <c r="G323" s="12" t="s">
        <v>21</v>
      </c>
      <c r="H323" s="12" t="s">
        <v>348</v>
      </c>
      <c r="I323" s="12" t="s">
        <v>23</v>
      </c>
      <c r="J323" s="15">
        <v>3</v>
      </c>
      <c r="K323" s="15"/>
      <c r="L323" s="12"/>
      <c r="M323" s="13"/>
    </row>
    <row r="324" spans="1:13" ht="25.5" x14ac:dyDescent="0.2">
      <c r="A324" s="12" t="s">
        <v>546</v>
      </c>
      <c r="B324" s="12" t="s">
        <v>159</v>
      </c>
      <c r="C324" s="13" t="s">
        <v>160</v>
      </c>
      <c r="D324" s="12" t="s">
        <v>649</v>
      </c>
      <c r="E324" s="14">
        <v>8800127</v>
      </c>
      <c r="F324" s="12" t="s">
        <v>629</v>
      </c>
      <c r="G324" s="12" t="s">
        <v>49</v>
      </c>
      <c r="H324" s="12" t="s">
        <v>55</v>
      </c>
      <c r="I324" s="12" t="s">
        <v>30</v>
      </c>
      <c r="J324" s="17">
        <v>20</v>
      </c>
      <c r="K324" s="15"/>
      <c r="L324" s="12"/>
      <c r="M324" s="13"/>
    </row>
    <row r="325" spans="1:13" ht="25.5" x14ac:dyDescent="0.2">
      <c r="A325" s="12" t="s">
        <v>546</v>
      </c>
      <c r="B325" s="12" t="s">
        <v>172</v>
      </c>
      <c r="C325" s="13" t="s">
        <v>173</v>
      </c>
      <c r="D325" s="12" t="s">
        <v>650</v>
      </c>
      <c r="E325" s="14">
        <v>2352914</v>
      </c>
      <c r="F325" s="12" t="s">
        <v>537</v>
      </c>
      <c r="G325" s="12" t="s">
        <v>289</v>
      </c>
      <c r="H325" s="12" t="s">
        <v>22</v>
      </c>
      <c r="I325" s="12" t="s">
        <v>23</v>
      </c>
      <c r="J325" s="15">
        <v>1.1200000000000001</v>
      </c>
      <c r="K325" s="15"/>
      <c r="L325" s="12"/>
      <c r="M325" s="13"/>
    </row>
    <row r="326" spans="1:13" ht="25.5" x14ac:dyDescent="0.2">
      <c r="A326" s="12" t="s">
        <v>546</v>
      </c>
      <c r="B326" s="12" t="s">
        <v>651</v>
      </c>
      <c r="C326" s="13" t="s">
        <v>652</v>
      </c>
      <c r="D326" s="12" t="s">
        <v>651</v>
      </c>
      <c r="E326" s="14">
        <v>8007757</v>
      </c>
      <c r="F326" s="12" t="s">
        <v>653</v>
      </c>
      <c r="G326" s="12" t="s">
        <v>21</v>
      </c>
      <c r="H326" s="12" t="s">
        <v>219</v>
      </c>
      <c r="I326" s="12" t="s">
        <v>23</v>
      </c>
      <c r="J326" s="15">
        <v>3.9</v>
      </c>
      <c r="K326" s="15"/>
      <c r="L326" s="12"/>
      <c r="M326" s="13"/>
    </row>
    <row r="327" spans="1:13" ht="25.5" x14ac:dyDescent="0.2">
      <c r="A327" s="12" t="s">
        <v>546</v>
      </c>
      <c r="B327" s="12" t="s">
        <v>654</v>
      </c>
      <c r="C327" s="13" t="s">
        <v>655</v>
      </c>
      <c r="D327" s="12" t="s">
        <v>656</v>
      </c>
      <c r="E327" s="14">
        <v>7963388</v>
      </c>
      <c r="F327" s="12" t="s">
        <v>600</v>
      </c>
      <c r="G327" s="12" t="s">
        <v>21</v>
      </c>
      <c r="H327" s="12" t="s">
        <v>44</v>
      </c>
      <c r="I327" s="12" t="s">
        <v>23</v>
      </c>
      <c r="J327" s="15">
        <v>3</v>
      </c>
      <c r="K327" s="15"/>
      <c r="L327" s="12"/>
      <c r="M327" s="13"/>
    </row>
    <row r="328" spans="1:13" ht="25.5" x14ac:dyDescent="0.2">
      <c r="A328" s="12" t="s">
        <v>546</v>
      </c>
      <c r="B328" s="12" t="s">
        <v>571</v>
      </c>
      <c r="C328" s="13" t="s">
        <v>572</v>
      </c>
      <c r="D328" s="12" t="s">
        <v>657</v>
      </c>
      <c r="E328" s="14">
        <v>8975321</v>
      </c>
      <c r="F328" s="12" t="s">
        <v>658</v>
      </c>
      <c r="G328" s="12" t="s">
        <v>49</v>
      </c>
      <c r="H328" s="12" t="s">
        <v>171</v>
      </c>
      <c r="I328" s="12" t="s">
        <v>23</v>
      </c>
      <c r="J328" s="15">
        <v>1.06</v>
      </c>
      <c r="K328" s="15"/>
      <c r="L328" s="12"/>
      <c r="M328" s="13"/>
    </row>
    <row r="329" spans="1:13" ht="38.25" x14ac:dyDescent="0.2">
      <c r="A329" s="12" t="s">
        <v>546</v>
      </c>
      <c r="B329" s="12" t="s">
        <v>198</v>
      </c>
      <c r="C329" s="13" t="s">
        <v>199</v>
      </c>
      <c r="D329" s="12" t="s">
        <v>659</v>
      </c>
      <c r="E329" s="14">
        <v>5075575</v>
      </c>
      <c r="F329" s="12" t="s">
        <v>629</v>
      </c>
      <c r="G329" s="12" t="s">
        <v>49</v>
      </c>
      <c r="H329" s="12" t="s">
        <v>22</v>
      </c>
      <c r="I329" s="12" t="s">
        <v>30</v>
      </c>
      <c r="J329" s="17">
        <v>10</v>
      </c>
      <c r="K329" s="15"/>
      <c r="L329" s="12"/>
      <c r="M329" s="13"/>
    </row>
    <row r="330" spans="1:13" ht="38.25" x14ac:dyDescent="0.2">
      <c r="A330" s="12" t="s">
        <v>546</v>
      </c>
      <c r="B330" s="12" t="s">
        <v>198</v>
      </c>
      <c r="C330" s="13" t="s">
        <v>199</v>
      </c>
      <c r="D330" s="12" t="s">
        <v>660</v>
      </c>
      <c r="E330" s="14">
        <v>8177650</v>
      </c>
      <c r="F330" s="12" t="s">
        <v>625</v>
      </c>
      <c r="G330" s="12" t="s">
        <v>28</v>
      </c>
      <c r="H330" s="12" t="s">
        <v>22</v>
      </c>
      <c r="I330" s="12" t="s">
        <v>30</v>
      </c>
      <c r="J330" s="17">
        <v>14</v>
      </c>
      <c r="K330" s="15"/>
      <c r="L330" s="12"/>
      <c r="M330" s="13"/>
    </row>
    <row r="331" spans="1:13" ht="38.25" x14ac:dyDescent="0.2">
      <c r="A331" s="12" t="s">
        <v>546</v>
      </c>
      <c r="B331" s="12" t="s">
        <v>198</v>
      </c>
      <c r="C331" s="13" t="s">
        <v>199</v>
      </c>
      <c r="D331" s="12" t="s">
        <v>661</v>
      </c>
      <c r="E331" s="14">
        <v>9250334</v>
      </c>
      <c r="F331" s="12" t="s">
        <v>623</v>
      </c>
      <c r="G331" s="12" t="s">
        <v>49</v>
      </c>
      <c r="H331" s="12" t="s">
        <v>22</v>
      </c>
      <c r="I331" s="12" t="s">
        <v>23</v>
      </c>
      <c r="J331" s="15">
        <v>2.1800000000000002</v>
      </c>
      <c r="K331" s="15"/>
      <c r="L331" s="12"/>
      <c r="M331" s="13"/>
    </row>
    <row r="332" spans="1:13" ht="25.5" x14ac:dyDescent="0.2">
      <c r="A332" s="12" t="s">
        <v>546</v>
      </c>
      <c r="B332" s="12" t="s">
        <v>662</v>
      </c>
      <c r="C332" s="13" t="s">
        <v>663</v>
      </c>
      <c r="D332" s="12" t="s">
        <v>664</v>
      </c>
      <c r="E332" s="14">
        <v>9152098</v>
      </c>
      <c r="F332" s="12" t="s">
        <v>537</v>
      </c>
      <c r="G332" s="12" t="s">
        <v>49</v>
      </c>
      <c r="H332" s="12" t="s">
        <v>55</v>
      </c>
      <c r="I332" s="12" t="s">
        <v>23</v>
      </c>
      <c r="J332" s="15">
        <v>1.5</v>
      </c>
      <c r="K332" s="15"/>
      <c r="L332" s="12"/>
      <c r="M332" s="13"/>
    </row>
    <row r="333" spans="1:13" s="22" customFormat="1" ht="25.5" x14ac:dyDescent="0.2">
      <c r="A333" s="12" t="s">
        <v>546</v>
      </c>
      <c r="B333" s="12" t="s">
        <v>593</v>
      </c>
      <c r="C333" s="13" t="s">
        <v>594</v>
      </c>
      <c r="D333" s="12" t="s">
        <v>665</v>
      </c>
      <c r="E333" s="14">
        <v>3424265</v>
      </c>
      <c r="F333" s="12" t="s">
        <v>537</v>
      </c>
      <c r="G333" s="12" t="s">
        <v>49</v>
      </c>
      <c r="H333" s="12" t="s">
        <v>666</v>
      </c>
      <c r="I333" s="12" t="s">
        <v>23</v>
      </c>
      <c r="J333" s="34">
        <v>1.5</v>
      </c>
      <c r="K333" s="37"/>
      <c r="L333" s="18"/>
      <c r="M333" s="13" t="s">
        <v>667</v>
      </c>
    </row>
    <row r="334" spans="1:13" s="22" customFormat="1" ht="25.5" x14ac:dyDescent="0.2">
      <c r="A334" s="12" t="s">
        <v>546</v>
      </c>
      <c r="B334" s="12" t="s">
        <v>593</v>
      </c>
      <c r="C334" s="13" t="s">
        <v>594</v>
      </c>
      <c r="D334" s="12" t="s">
        <v>668</v>
      </c>
      <c r="E334" s="14">
        <v>5835780</v>
      </c>
      <c r="F334" s="12" t="s">
        <v>613</v>
      </c>
      <c r="G334" s="12" t="s">
        <v>49</v>
      </c>
      <c r="H334" s="12" t="s">
        <v>22</v>
      </c>
      <c r="I334" s="12" t="s">
        <v>23</v>
      </c>
      <c r="J334" s="34">
        <v>2.5099999999999998</v>
      </c>
      <c r="K334" s="37"/>
      <c r="L334" s="43"/>
      <c r="M334" s="39"/>
    </row>
    <row r="335" spans="1:13" s="22" customFormat="1" ht="25.5" x14ac:dyDescent="0.2">
      <c r="A335" s="12" t="s">
        <v>546</v>
      </c>
      <c r="B335" s="12" t="s">
        <v>593</v>
      </c>
      <c r="C335" s="13" t="s">
        <v>594</v>
      </c>
      <c r="D335" s="12" t="s">
        <v>669</v>
      </c>
      <c r="E335" s="14">
        <v>6651192</v>
      </c>
      <c r="F335" s="12" t="s">
        <v>537</v>
      </c>
      <c r="G335" s="12" t="s">
        <v>49</v>
      </c>
      <c r="H335" s="12" t="s">
        <v>666</v>
      </c>
      <c r="I335" s="12" t="s">
        <v>23</v>
      </c>
      <c r="J335" s="34">
        <v>3.15</v>
      </c>
      <c r="K335" s="37"/>
      <c r="L335" s="18"/>
      <c r="M335" s="13" t="s">
        <v>667</v>
      </c>
    </row>
    <row r="336" spans="1:13" ht="25.5" x14ac:dyDescent="0.2">
      <c r="A336" s="12" t="s">
        <v>546</v>
      </c>
      <c r="B336" s="12" t="s">
        <v>593</v>
      </c>
      <c r="C336" s="13" t="s">
        <v>594</v>
      </c>
      <c r="D336" s="12" t="s">
        <v>670</v>
      </c>
      <c r="E336" s="14">
        <v>8952114</v>
      </c>
      <c r="F336" s="12" t="s">
        <v>616</v>
      </c>
      <c r="G336" s="12" t="s">
        <v>21</v>
      </c>
      <c r="H336" s="12" t="s">
        <v>307</v>
      </c>
      <c r="I336" s="12" t="s">
        <v>23</v>
      </c>
      <c r="J336" s="34">
        <v>3.35</v>
      </c>
      <c r="K336" s="37"/>
      <c r="L336" s="43"/>
      <c r="M336" s="39"/>
    </row>
    <row r="337" spans="1:13" ht="27" customHeight="1" x14ac:dyDescent="0.2">
      <c r="A337" s="12" t="s">
        <v>546</v>
      </c>
      <c r="B337" s="12" t="s">
        <v>593</v>
      </c>
      <c r="C337" s="13" t="s">
        <v>594</v>
      </c>
      <c r="D337" s="12" t="s">
        <v>671</v>
      </c>
      <c r="E337" s="14">
        <v>9580837</v>
      </c>
      <c r="F337" s="12" t="s">
        <v>613</v>
      </c>
      <c r="G337" s="12" t="s">
        <v>289</v>
      </c>
      <c r="H337" s="12" t="s">
        <v>334</v>
      </c>
      <c r="I337" s="12" t="s">
        <v>23</v>
      </c>
      <c r="J337" s="15">
        <v>3.3</v>
      </c>
      <c r="K337" s="37"/>
      <c r="L337" s="43"/>
      <c r="M337" s="39"/>
    </row>
    <row r="338" spans="1:13" ht="25.5" x14ac:dyDescent="0.2">
      <c r="A338" s="12" t="s">
        <v>546</v>
      </c>
      <c r="B338" s="12" t="s">
        <v>593</v>
      </c>
      <c r="C338" s="13" t="s">
        <v>594</v>
      </c>
      <c r="D338" s="12" t="s">
        <v>672</v>
      </c>
      <c r="E338" s="14">
        <v>8664237</v>
      </c>
      <c r="F338" s="12" t="s">
        <v>658</v>
      </c>
      <c r="G338" s="12" t="s">
        <v>28</v>
      </c>
      <c r="H338" s="12" t="s">
        <v>22</v>
      </c>
      <c r="I338" s="12" t="s">
        <v>30</v>
      </c>
      <c r="J338" s="29">
        <v>10</v>
      </c>
      <c r="K338" s="68"/>
      <c r="L338" s="43"/>
      <c r="M338" s="39"/>
    </row>
    <row r="339" spans="1:13" ht="25.5" x14ac:dyDescent="0.2">
      <c r="A339" s="12" t="s">
        <v>546</v>
      </c>
      <c r="B339" s="12" t="s">
        <v>673</v>
      </c>
      <c r="C339" s="13" t="s">
        <v>674</v>
      </c>
      <c r="D339" s="12" t="s">
        <v>675</v>
      </c>
      <c r="E339" s="14">
        <v>2278292</v>
      </c>
      <c r="F339" s="12" t="s">
        <v>676</v>
      </c>
      <c r="G339" s="12" t="s">
        <v>28</v>
      </c>
      <c r="H339" s="12" t="s">
        <v>22</v>
      </c>
      <c r="I339" s="12" t="s">
        <v>30</v>
      </c>
      <c r="J339" s="29">
        <v>11</v>
      </c>
      <c r="K339" s="45"/>
      <c r="L339" s="43"/>
      <c r="M339" s="39"/>
    </row>
    <row r="340" spans="1:13" ht="25.5" x14ac:dyDescent="0.2">
      <c r="A340" s="12" t="s">
        <v>546</v>
      </c>
      <c r="B340" s="12" t="s">
        <v>526</v>
      </c>
      <c r="C340" s="13" t="s">
        <v>527</v>
      </c>
      <c r="D340" s="12" t="s">
        <v>677</v>
      </c>
      <c r="E340" s="14">
        <v>5826609</v>
      </c>
      <c r="F340" s="12" t="s">
        <v>537</v>
      </c>
      <c r="G340" s="12" t="s">
        <v>289</v>
      </c>
      <c r="H340" s="12" t="s">
        <v>678</v>
      </c>
      <c r="I340" s="12" t="s">
        <v>23</v>
      </c>
      <c r="J340" s="34">
        <v>3.1</v>
      </c>
      <c r="K340" s="37"/>
      <c r="L340" s="43"/>
      <c r="M340" s="13" t="s">
        <v>679</v>
      </c>
    </row>
    <row r="341" spans="1:13" x14ac:dyDescent="0.2">
      <c r="A341" s="69"/>
      <c r="B341" s="69"/>
      <c r="C341" s="70"/>
      <c r="D341" s="69"/>
      <c r="E341" s="71"/>
      <c r="F341" s="69"/>
      <c r="G341" s="69"/>
      <c r="H341" s="69"/>
      <c r="I341" s="69"/>
      <c r="J341" s="72"/>
      <c r="K341" s="73"/>
      <c r="L341" s="74"/>
      <c r="M341" s="75"/>
    </row>
    <row r="342" spans="1:13" x14ac:dyDescent="0.2">
      <c r="A342" s="69"/>
      <c r="B342" s="69"/>
      <c r="C342" s="70"/>
      <c r="D342" s="69"/>
      <c r="E342" s="71"/>
      <c r="F342" s="69"/>
      <c r="G342" s="69"/>
      <c r="H342" s="69"/>
      <c r="I342" s="69"/>
      <c r="J342" s="72"/>
      <c r="K342" s="73"/>
      <c r="L342" s="74"/>
      <c r="M342" s="75"/>
    </row>
    <row r="343" spans="1:13" s="6" customFormat="1" x14ac:dyDescent="0.2">
      <c r="A343" s="76" t="s">
        <v>680</v>
      </c>
      <c r="L343" s="77"/>
    </row>
    <row r="344" spans="1:13" s="6" customFormat="1" ht="15" x14ac:dyDescent="0.2">
      <c r="A344" s="78"/>
      <c r="L344" s="77"/>
    </row>
    <row r="345" spans="1:13" s="6" customFormat="1" x14ac:dyDescent="0.2">
      <c r="A345" s="79" t="s">
        <v>681</v>
      </c>
      <c r="B345" s="79"/>
      <c r="C345" s="79"/>
      <c r="D345" s="79"/>
      <c r="E345" s="79"/>
      <c r="F345" s="79"/>
      <c r="G345" s="79"/>
      <c r="H345" s="79"/>
      <c r="I345" s="79"/>
      <c r="J345" s="79"/>
      <c r="K345" s="79"/>
      <c r="L345" s="77"/>
    </row>
    <row r="347" spans="1:13" s="6" customFormat="1" ht="12.75" customHeight="1" x14ac:dyDescent="0.2">
      <c r="A347" s="80" t="s">
        <v>682</v>
      </c>
      <c r="B347" s="80"/>
      <c r="C347" s="80"/>
      <c r="D347" s="80"/>
      <c r="E347" s="80"/>
      <c r="F347" s="80"/>
      <c r="G347" s="80"/>
      <c r="H347" s="80"/>
      <c r="I347" s="80"/>
      <c r="J347" s="80"/>
      <c r="K347" s="80"/>
      <c r="L347" s="77"/>
    </row>
    <row r="348" spans="1:13" s="6" customFormat="1" x14ac:dyDescent="0.2">
      <c r="A348" s="81"/>
      <c r="B348" s="81"/>
      <c r="C348" s="81"/>
      <c r="D348" s="81"/>
      <c r="E348" s="81"/>
      <c r="F348" s="81"/>
      <c r="G348" s="81"/>
      <c r="H348" s="81"/>
      <c r="I348" s="81"/>
      <c r="J348" s="81"/>
      <c r="K348" s="81"/>
      <c r="L348" s="77"/>
    </row>
    <row r="349" spans="1:13" s="6" customFormat="1" x14ac:dyDescent="0.2">
      <c r="A349" s="80" t="s">
        <v>683</v>
      </c>
      <c r="B349" s="80"/>
      <c r="C349" s="80"/>
      <c r="D349" s="80"/>
      <c r="E349" s="80"/>
      <c r="F349" s="80"/>
      <c r="G349" s="80"/>
      <c r="H349" s="80"/>
      <c r="I349" s="80"/>
      <c r="J349" s="80"/>
      <c r="K349" s="80"/>
      <c r="L349" s="77"/>
    </row>
    <row r="350" spans="1:13" s="6" customFormat="1" x14ac:dyDescent="0.2">
      <c r="A350" s="81"/>
      <c r="B350" s="81"/>
      <c r="C350" s="81"/>
      <c r="D350" s="81"/>
      <c r="E350" s="81"/>
      <c r="F350" s="81"/>
      <c r="G350" s="81"/>
      <c r="H350" s="81"/>
      <c r="I350" s="81"/>
      <c r="J350" s="81"/>
      <c r="K350" s="81"/>
      <c r="L350" s="77"/>
    </row>
    <row r="351" spans="1:13" s="6" customFormat="1" x14ac:dyDescent="0.2">
      <c r="A351" s="80" t="s">
        <v>684</v>
      </c>
      <c r="B351" s="80"/>
      <c r="C351" s="80"/>
      <c r="D351" s="80"/>
      <c r="E351" s="80"/>
      <c r="F351" s="80"/>
      <c r="G351" s="80"/>
      <c r="H351" s="80"/>
      <c r="I351" s="80"/>
      <c r="J351" s="80"/>
      <c r="K351" s="80"/>
      <c r="L351" s="77"/>
    </row>
    <row r="352" spans="1:13" s="6" customFormat="1" x14ac:dyDescent="0.2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77"/>
    </row>
    <row r="353" spans="1:12" s="6" customFormat="1" x14ac:dyDescent="0.2">
      <c r="A353" s="82" t="s">
        <v>685</v>
      </c>
      <c r="B353" s="81"/>
      <c r="C353" s="81"/>
      <c r="D353" s="81"/>
      <c r="E353" s="81"/>
      <c r="F353" s="81"/>
      <c r="G353" s="81"/>
      <c r="H353" s="81"/>
      <c r="I353" s="81"/>
      <c r="J353" s="81"/>
      <c r="K353" s="81"/>
      <c r="L353" s="77"/>
    </row>
    <row r="354" spans="1:12" s="6" customFormat="1" x14ac:dyDescent="0.2">
      <c r="A354" s="82"/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77"/>
    </row>
    <row r="355" spans="1:12" s="6" customFormat="1" x14ac:dyDescent="0.2">
      <c r="A355" s="82" t="s">
        <v>686</v>
      </c>
      <c r="B355" s="81"/>
      <c r="C355" s="81"/>
      <c r="D355" s="81"/>
      <c r="E355" s="81"/>
      <c r="F355" s="81"/>
      <c r="G355" s="81"/>
      <c r="H355" s="81"/>
      <c r="I355" s="81"/>
      <c r="J355" s="81"/>
      <c r="K355" s="81"/>
      <c r="L355" s="77"/>
    </row>
    <row r="356" spans="1:12" s="6" customFormat="1" x14ac:dyDescent="0.2">
      <c r="A356" s="82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77"/>
    </row>
    <row r="357" spans="1:12" s="6" customFormat="1" x14ac:dyDescent="0.2">
      <c r="A357" s="6" t="s">
        <v>687</v>
      </c>
      <c r="F357" s="3"/>
      <c r="L357" s="77"/>
    </row>
    <row r="359" spans="1:12" s="6" customFormat="1" x14ac:dyDescent="0.2">
      <c r="A359" s="79" t="s">
        <v>688</v>
      </c>
      <c r="B359" s="79"/>
      <c r="C359" s="79"/>
      <c r="D359" s="79"/>
      <c r="E359" s="79"/>
      <c r="F359" s="79"/>
      <c r="G359" s="79"/>
      <c r="H359" s="79"/>
      <c r="I359" s="79"/>
      <c r="J359" s="79"/>
      <c r="K359" s="79"/>
      <c r="L359" s="77"/>
    </row>
    <row r="360" spans="1:12" s="6" customFormat="1" x14ac:dyDescent="0.2">
      <c r="A360" s="79" t="s">
        <v>689</v>
      </c>
      <c r="B360" s="79"/>
      <c r="C360" s="79"/>
      <c r="D360" s="79"/>
      <c r="E360" s="79"/>
      <c r="F360" s="79"/>
      <c r="G360" s="79"/>
      <c r="H360" s="79"/>
      <c r="I360" s="79"/>
      <c r="J360" s="79"/>
      <c r="K360" s="79"/>
      <c r="L360" s="77"/>
    </row>
    <row r="361" spans="1:12" s="6" customFormat="1" x14ac:dyDescent="0.2">
      <c r="L361" s="77"/>
    </row>
    <row r="362" spans="1:12" s="6" customFormat="1" x14ac:dyDescent="0.2">
      <c r="A362" s="3" t="s">
        <v>690</v>
      </c>
      <c r="L362" s="77"/>
    </row>
    <row r="363" spans="1:12" s="6" customFormat="1" x14ac:dyDescent="0.2">
      <c r="A363" s="3" t="s">
        <v>691</v>
      </c>
      <c r="L363" s="77"/>
    </row>
    <row r="364" spans="1:12" s="6" customFormat="1" x14ac:dyDescent="0.2">
      <c r="L364" s="77"/>
    </row>
    <row r="365" spans="1:12" s="6" customFormat="1" ht="14.25" x14ac:dyDescent="0.2">
      <c r="A365" s="83" t="s">
        <v>692</v>
      </c>
      <c r="L365" s="77"/>
    </row>
    <row r="366" spans="1:12" s="6" customFormat="1" ht="14.25" x14ac:dyDescent="0.2">
      <c r="A366" s="83" t="s">
        <v>693</v>
      </c>
      <c r="L366" s="77"/>
    </row>
    <row r="367" spans="1:12" s="6" customFormat="1" ht="14.25" x14ac:dyDescent="0.2">
      <c r="A367" s="83" t="s">
        <v>694</v>
      </c>
      <c r="L367" s="77"/>
    </row>
    <row r="368" spans="1:12" s="6" customFormat="1" ht="14.25" x14ac:dyDescent="0.2">
      <c r="A368" s="83" t="s">
        <v>695</v>
      </c>
      <c r="L368" s="77"/>
    </row>
    <row r="369" spans="1:12" s="6" customFormat="1" ht="14.25" x14ac:dyDescent="0.2">
      <c r="A369" s="83" t="s">
        <v>696</v>
      </c>
      <c r="L369" s="77"/>
    </row>
    <row r="370" spans="1:12" s="6" customFormat="1" ht="14.25" x14ac:dyDescent="0.2">
      <c r="A370" s="83" t="s">
        <v>697</v>
      </c>
      <c r="L370" s="77"/>
    </row>
    <row r="371" spans="1:12" s="6" customFormat="1" ht="14.25" x14ac:dyDescent="0.2">
      <c r="A371" s="83" t="s">
        <v>698</v>
      </c>
      <c r="L371" s="77"/>
    </row>
    <row r="372" spans="1:12" s="6" customFormat="1" ht="14.25" x14ac:dyDescent="0.2">
      <c r="A372" s="83" t="s">
        <v>699</v>
      </c>
      <c r="L372" s="77"/>
    </row>
    <row r="373" spans="1:12" s="6" customFormat="1" ht="14.25" x14ac:dyDescent="0.2">
      <c r="A373" s="83" t="s">
        <v>700</v>
      </c>
      <c r="L373" s="77"/>
    </row>
    <row r="374" spans="1:12" s="6" customFormat="1" ht="14.25" x14ac:dyDescent="0.2">
      <c r="A374" s="83" t="s">
        <v>701</v>
      </c>
      <c r="L374" s="77"/>
    </row>
    <row r="375" spans="1:12" s="6" customFormat="1" x14ac:dyDescent="0.2">
      <c r="L375" s="77"/>
    </row>
    <row r="376" spans="1:12" s="6" customFormat="1" x14ac:dyDescent="0.2">
      <c r="L376" s="77"/>
    </row>
    <row r="377" spans="1:12" s="6" customFormat="1" x14ac:dyDescent="0.2">
      <c r="A377" s="3"/>
      <c r="L377" s="77"/>
    </row>
  </sheetData>
  <sheetProtection algorithmName="SHA-512" hashValue="/U6exPokZgeL25sY1TRRCnba9VvKrFyUw40nU+5GpzXz/Oa26ndn8KiBbNHYbmd/tm/B+ebQn6Qt/SKXf+h1OA==" saltValue="Fzg4drWSS9cnqkY1QvcPcA==" spinCount="100000" sheet="1" formatCells="0" formatColumns="0" formatRows="0" sort="0" autoFilter="0" pivotTables="0"/>
  <autoFilter ref="A6:M340" xr:uid="{00000000-0009-0000-0000-000001000000}"/>
  <mergeCells count="9">
    <mergeCell ref="A351:K351"/>
    <mergeCell ref="A359:K359"/>
    <mergeCell ref="A360:K360"/>
    <mergeCell ref="A1:M1"/>
    <mergeCell ref="A3:L3"/>
    <mergeCell ref="A4:L4"/>
    <mergeCell ref="A345:K345"/>
    <mergeCell ref="A347:K347"/>
    <mergeCell ref="A349:K349"/>
  </mergeCells>
  <pageMargins left="0.23622047244094491" right="0.23622047244094491" top="0.74803149606299213" bottom="0.74803149606299213" header="0.31496062992125984" footer="0.31496062992125984"/>
  <pageSetup paperSize="8" scale="62" fitToHeight="11" orientation="landscape" r:id="rId1"/>
  <headerFooter>
    <oddFooter>&amp;C&amp;P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ZS 2023-2025 WEB 27akt od 1.5.</vt:lpstr>
      <vt:lpstr>'ZS 2023-2025 WEB 27akt od 1.5.'!Názvy_tisku</vt:lpstr>
    </vt:vector>
  </TitlesOfParts>
  <Company>Zlinsky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Šimonková Magda</dc:creator>
  <cp:lastModifiedBy>Šimonková Magda</cp:lastModifiedBy>
  <dcterms:created xsi:type="dcterms:W3CDTF">2025-05-16T10:54:35Z</dcterms:created>
  <dcterms:modified xsi:type="dcterms:W3CDTF">2025-05-16T10:55:58Z</dcterms:modified>
</cp:coreProperties>
</file>