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S:\Ekonomika\Rok_2025\ROZPIS ROZPOČTU_2025\Na_zkolu\"/>
    </mc:Choice>
  </mc:AlternateContent>
  <xr:revisionPtr revIDLastSave="0" documentId="13_ncr:1_{B9C80F10-DC11-47C3-8764-AB1DC04F23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ajské normativy 25 celorok" sheetId="3" r:id="rId1"/>
  </sheets>
  <definedNames>
    <definedName name="_xlnm.Print_Titles" localSheetId="0">'krajské normativy 25 celorok'!$1:$7</definedName>
    <definedName name="Z_06612C61_2F70_4056_912D_05A54CD1A9F4_.wvu.PrintTitles" localSheetId="0" hidden="1">'krajské normativy 25 celorok'!$1:$7</definedName>
    <definedName name="Z_068453E2_EBD2_4CF0_8086_4C2CEAA0C5AE_.wvu.PrintTitles" localSheetId="0" hidden="1">'krajské normativy 25 celorok'!$1:$7</definedName>
    <definedName name="Z_06DD7553_9985_4470_AB1F_02684E71612F_.wvu.PrintTitles" localSheetId="0" hidden="1">'krajské normativy 25 celorok'!$1:$7</definedName>
    <definedName name="Z_078230C5_2DE3_40C2_96A2_2FC44F5A6F16_.wvu.PrintTitles" localSheetId="0" hidden="1">'krajské normativy 25 celorok'!$1:$7</definedName>
    <definedName name="Z_12D46505_DAE3_4686_8465_87E0EDA60972_.wvu.PrintTitles" localSheetId="0" hidden="1">'krajské normativy 25 celorok'!$1:$7</definedName>
    <definedName name="Z_15325352_AE56_4A21_A5D2_1615756B0560_.wvu.PrintTitles" localSheetId="0" hidden="1">'krajské normativy 25 celorok'!$1:$7</definedName>
    <definedName name="Z_1635D2A5_3F05_4B27_8A95_DADBDA812252_.wvu.PrintTitles" localSheetId="0" hidden="1">'krajské normativy 25 celorok'!$1:$7</definedName>
    <definedName name="Z_1AAB40E0_D126_44FD_90B6_17402C608446_.wvu.PrintTitles" localSheetId="0" hidden="1">'krajské normativy 25 celorok'!$1:$7</definedName>
    <definedName name="Z_1C6FB53D_6D14_4E87_9951_2E6C333F95A6_.wvu.PrintTitles" localSheetId="0" hidden="1">'krajské normativy 25 celorok'!$1:$7</definedName>
    <definedName name="Z_2CDADD81_E7E4_4338_BD59_67BF8092302B_.wvu.PrintTitles" localSheetId="0" hidden="1">'krajské normativy 25 celorok'!$1:$7</definedName>
    <definedName name="Z_41000C34_73EA_471C_B88A_8BB3E1800873_.wvu.PrintTitles" localSheetId="0" hidden="1">'krajské normativy 25 celorok'!$1:$7</definedName>
    <definedName name="Z_44665F4A_D86A_47FE_A920_27CB9BFE9B3D_.wvu.PrintTitles" localSheetId="0" hidden="1">'krajské normativy 25 celorok'!$1:$7</definedName>
    <definedName name="Z_50F01482_8DB7_4507_9119_E30FE2477D7A_.wvu.PrintTitles" localSheetId="0" hidden="1">'krajské normativy 25 celorok'!$1:$7</definedName>
    <definedName name="Z_50F2E557_6FFC_4C39_9316_BD5246FCB56E_.wvu.PrintTitles" localSheetId="0" hidden="1">'krajské normativy 25 celorok'!$1:$7</definedName>
    <definedName name="Z_5632A251_5D35_4121_93D9_2E112CDF2C74_.wvu.PrintTitles" localSheetId="0" hidden="1">'krajské normativy 25 celorok'!$1:$7</definedName>
    <definedName name="Z_67ECBFB0_645E_45C0_A278_4288BA183833_.wvu.PrintTitles" localSheetId="0" hidden="1">'krajské normativy 25 celorok'!$1:$7</definedName>
    <definedName name="Z_6D2A23A5_87D4_489A_B31C_F12E86C51D90_.wvu.PrintTitles" localSheetId="0" hidden="1">'krajské normativy 25 celorok'!$1:$7</definedName>
    <definedName name="Z_732412C5_5662_4DCB_810D_106A8BF48078_.wvu.PrintTitles" localSheetId="0" hidden="1">'krajské normativy 25 celorok'!$1:$7</definedName>
    <definedName name="Z_77635FA3_78F9_4254_AFE9_489C3C0E5F73_.wvu.PrintTitles" localSheetId="0" hidden="1">'krajské normativy 25 celorok'!$1:$7</definedName>
    <definedName name="Z_8908C297_521F_4A42_8F96_958E6483B82D_.wvu.PrintTitles" localSheetId="0" hidden="1">'krajské normativy 25 celorok'!$1:$7</definedName>
    <definedName name="Z_8C30B9B9_B225_419D_A566_0C60E06DFC7B_.wvu.PrintTitles" localSheetId="0" hidden="1">'krajské normativy 25 celorok'!$1:$7</definedName>
    <definedName name="Z_983EA846_82C4_40D6_A5D9_78E405332587_.wvu.PrintTitles" localSheetId="0" hidden="1">'krajské normativy 25 celorok'!$1:$7</definedName>
    <definedName name="Z_A7F887C4_3DBA_4DDD_B7AC_B2A1594018D7_.wvu.PrintTitles" localSheetId="0" hidden="1">'krajské normativy 25 celorok'!$1:$7</definedName>
    <definedName name="Z_AEC99959_2506_4516_8727_76404919C0F4_.wvu.PrintTitles" localSheetId="0" hidden="1">'krajské normativy 25 celorok'!$1:$7</definedName>
    <definedName name="Z_BB579991_5476_4CCC_A408_A18419143679_.wvu.PrintTitles" localSheetId="0" hidden="1">'krajské normativy 25 celorok'!$1:$7</definedName>
    <definedName name="Z_C6B986FF_34E1_479D_AA56_5490421EEE8F_.wvu.PrintTitles" localSheetId="0" hidden="1">'krajské normativy 25 celorok'!$1:$7</definedName>
    <definedName name="Z_CCA66261_B350_4C32_92A1_A40574CD3F49_.wvu.PrintTitles" localSheetId="0" hidden="1">'krajské normativy 25 celorok'!$1:$7</definedName>
    <definedName name="Z_DD0EFE7A_3DBB_417F_B11C_B1BA0D735E44_.wvu.PrintTitles" localSheetId="0" hidden="1">'krajské normativy 25 celorok'!$1:$7</definedName>
    <definedName name="Z_E14EAE1B_7690_46D0_A0E0_1CB01607ACF4_.wvu.PrintTitles" localSheetId="0" hidden="1">'krajské normativy 25 celorok'!$1:$7</definedName>
    <definedName name="Z_E193595E_BE8B_4007_B567_0EF10144D10C_.wvu.PrintTitles" localSheetId="0" hidden="1">'krajské normativy 25 celorok'!$1:$7</definedName>
    <definedName name="Z_E646189D_1CB4_40A6_8371_D77A98943798_.wvu.PrintTitles" localSheetId="0" hidden="1">'krajské normativy 25 celorok'!$1:$7</definedName>
    <definedName name="Z_EE0605EE_C1A2_4123_B883_18698281480F_.wvu.PrintTitles" localSheetId="0" hidden="1">'krajské normativy 25 celorok'!$1:$7</definedName>
    <definedName name="Z_F25F5BE1_153F_49D2_975D_774EC33A73D8_.wvu.PrintTitles" localSheetId="0" hidden="1">'krajské normativy 25 celorok'!$1:$7</definedName>
    <definedName name="Z_F9F4B290_F67B_46D8_88C1_682CF6683669_.wvu.PrintTitles" localSheetId="0" hidden="1">'krajské normativy 25 celorok'!$1:$7</definedName>
    <definedName name="Z_FD386D80_C4A9_46A5_8C17_279F5677D426_.wvu.PrintTitles" localSheetId="0" hidden="1">'krajské normativy 25 celorok'!$1:$7</definedName>
    <definedName name="Z_FD8AA9B0_E2CE_4CA6_833D_2E282D270021_.wvu.PrintTitles" localSheetId="0" hidden="1">'krajské normativy 25 celorok'!$1:$7</definedName>
    <definedName name="Z_FEC3D99A_B9B5_4AF3_8152_CAAD68CFF6B2_.wvu.PrintTitles" localSheetId="0" hidden="1">'krajské normativy 25 celorok'!$1:$7</definedName>
  </definedNames>
  <calcPr calcId="191029"/>
  <customWorkbookViews>
    <customWorkbookView name="Žižlavský Luděk – osobní zobrazení" guid="{732412C5-5662-4DCB-810D-106A8BF48078}" mergeInterval="0" personalView="1" maximized="1" xWindow="-9" yWindow="-9" windowWidth="1938" windowHeight="1048" activeSheetId="1" showComments="commIndAndComment"/>
    <customWorkbookView name="Kaňovská Alžběta – osobní zobrazení" guid="{06612C61-2F70-4056-912D-05A54CD1A9F4}" mergeInterval="0" personalView="1" maximized="1" xWindow="-8" yWindow="-8" windowWidth="1936" windowHeight="1056" activeSheetId="1"/>
    <customWorkbookView name="Vašicová Radka – osobní zobrazení" guid="{15325352-AE56-4A21-A5D2-1615756B0560}" mergeInterval="0" personalView="1" maximized="1" xWindow="-8" yWindow="-8" windowWidth="1936" windowHeight="1056" activeSheetId="1"/>
    <customWorkbookView name="Kadlčková Jana – osobní zobrazení" guid="{1C6FB53D-6D14-4E87-9951-2E6C333F95A6}" mergeInterval="0" personalView="1" maximized="1" xWindow="-8" yWindow="-8" windowWidth="1936" windowHeight="1056" activeSheetId="1"/>
    <customWorkbookView name="Pekařová Jana – osobní zobrazení" guid="{77635FA3-78F9-4254-AFE9-489C3C0E5F73}" mergeInterval="0" personalView="1" xWindow="-3" yWindow="5" windowWidth="1920" windowHeight="1032" activeSheetId="1"/>
    <customWorkbookView name="Bříštělová Jitka – osobní zobrazení" guid="{8C30B9B9-B225-419D-A566-0C60E06DFC7B}" mergeInterval="0" personalView="1" maximized="1" xWindow="-8" yWindow="-8" windowWidth="1936" windowHeight="1056" activeSheetId="1"/>
    <customWorkbookView name="Štěpáníková Martina – osobní zobrazení" guid="{EE0605EE-C1A2-4123-B883-18698281480F}" mergeInterval="0" personalView="1" maximized="1" xWindow="-8" yWindow="-8" windowWidth="1936" windowHeight="1056" activeSheetId="1"/>
    <customWorkbookView name="Mališková Hana – osobní zobrazení" guid="{06DD7553-9985-4470-AB1F-02684E71612F}" mergeInterval="0" personalView="1" maximized="1" xWindow="-8" yWindow="-8" windowWidth="1936" windowHeight="1056" activeSheetId="1"/>
    <customWorkbookView name="Arnoštová Danuše – osobní zobrazení" guid="{2CDADD81-E7E4-4338-BD59-67BF8092302B}" mergeInterval="0" personalView="1" maximized="1" xWindow="-8" yWindow="-8" windowWidth="1936" windowHeight="1056" activeSheetId="1"/>
    <customWorkbookView name="simickova – osobní zobrazení" guid="{E193595E-BE8B-4007-B567-0EF10144D10C}" mergeInterval="0" personalView="1" maximized="1" xWindow="-9" yWindow="-9" windowWidth="1938" windowHeight="1050" activeSheetId="1"/>
    <customWorkbookView name="zizlavsky – osobní zobrazení" guid="{FD386D80-C4A9-46A5-8C17-279F5677D426}" mergeInterval="0" personalView="1" maximized="1" xWindow="-4" yWindow="-4" windowWidth="1160" windowHeight="840" activeSheetId="1"/>
    <customWorkbookView name="Jurkovičová Kateřina – osobní zobrazení" guid="{983EA846-82C4-40D6-A5D9-78E405332587}" mergeInterval="0" personalView="1" maximized="1" xWindow="-8" yWindow="-8" windowWidth="1936" windowHeight="1056" activeSheetId="1"/>
    <customWorkbookView name="Heřmanská Ludmila – osobní zobrazení" guid="{A7F887C4-3DBA-4DDD-B7AC-B2A1594018D7}" mergeInterval="0" personalView="1" maximized="1" xWindow="-8" yWindow="-8" windowWidth="1936" windowHeight="1056" activeSheetId="1"/>
    <customWorkbookView name="Šimíčková Vladimíra – osobní zobrazení" guid="{C6B986FF-34E1-479D-AA56-5490421EEE8F}" mergeInterval="0" personalView="1" maximized="1" xWindow="-9" yWindow="-9" windowWidth="1938" windowHeight="1048" activeSheetId="1"/>
    <customWorkbookView name="Pšejová Hana – osobní zobrazení" guid="{CCA66261-B350-4C32-92A1-A40574CD3F49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3" l="1"/>
  <c r="H60" i="3"/>
  <c r="I59" i="3"/>
  <c r="H59" i="3"/>
  <c r="I57" i="3"/>
  <c r="H57" i="3"/>
  <c r="I56" i="3"/>
  <c r="H56" i="3"/>
  <c r="I55" i="3"/>
  <c r="H55" i="3"/>
  <c r="I54" i="3"/>
  <c r="H54" i="3"/>
  <c r="I53" i="3"/>
  <c r="H53" i="3"/>
  <c r="I50" i="3"/>
  <c r="H50" i="3"/>
  <c r="I49" i="3"/>
  <c r="H49" i="3"/>
  <c r="I48" i="3"/>
  <c r="H48" i="3"/>
  <c r="I44" i="3"/>
  <c r="H44" i="3"/>
  <c r="I43" i="3"/>
  <c r="H43" i="3"/>
  <c r="I42" i="3"/>
  <c r="H42" i="3"/>
  <c r="I38" i="3"/>
  <c r="H38" i="3"/>
  <c r="I37" i="3"/>
  <c r="H37" i="3"/>
  <c r="I36" i="3"/>
  <c r="H36" i="3"/>
  <c r="I35" i="3"/>
  <c r="H35" i="3"/>
  <c r="I34" i="3"/>
  <c r="H34" i="3"/>
  <c r="I33" i="3"/>
  <c r="H33" i="3"/>
  <c r="I29" i="3"/>
  <c r="H29" i="3"/>
  <c r="I28" i="3"/>
  <c r="H28" i="3"/>
  <c r="I27" i="3"/>
  <c r="H27" i="3"/>
  <c r="I14" i="3"/>
  <c r="H14" i="3"/>
  <c r="I13" i="3"/>
  <c r="H13" i="3"/>
  <c r="I11" i="3"/>
  <c r="H11" i="3"/>
  <c r="I8" i="3"/>
  <c r="H8" i="3"/>
</calcChain>
</file>

<file path=xl/sharedStrings.xml><?xml version="1.0" encoding="utf-8"?>
<sst xmlns="http://schemas.openxmlformats.org/spreadsheetml/2006/main" count="215" uniqueCount="93">
  <si>
    <t>Ø měsíční plat pedagog. zaměst.</t>
  </si>
  <si>
    <t>Ø měsíční plat ostatních zaměst.</t>
  </si>
  <si>
    <t>ostatní ONIV PŘÍMÉ</t>
  </si>
  <si>
    <t>CELKOVÉ NIV</t>
  </si>
  <si>
    <t>Z TOHO MZDOVÉ</t>
  </si>
  <si>
    <t>uvp</t>
  </si>
  <si>
    <r>
      <t xml:space="preserve"> -0,0009x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+ 0,2863x + 21,86</t>
    </r>
  </si>
  <si>
    <r>
      <t>(-0,0009x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+ 0,2863x + 21,86)/0,67</t>
    </r>
  </si>
  <si>
    <r>
      <t xml:space="preserve"> (-0,0009x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+ 0,2863x + 21,86)/0,33</t>
    </r>
  </si>
  <si>
    <t xml:space="preserve"> 11,22 Ln(x) + x/108 </t>
  </si>
  <si>
    <t xml:space="preserve"> (11,22 Ln(x) + x/108)/0,75</t>
  </si>
  <si>
    <t xml:space="preserve"> (11,22 Ln(x) + x/108)/0,25</t>
  </si>
  <si>
    <t>6,558Ln(x) - 12,0</t>
  </si>
  <si>
    <t xml:space="preserve"> </t>
  </si>
  <si>
    <t>Vysvětlivky:</t>
  </si>
  <si>
    <t>pro tuto velikostní kategorii, popř. jednotku výkonu není příslušný ukazatel stanoven</t>
  </si>
  <si>
    <t>- klient SPC s tělesným, sluchovým, zrakovým postižením, vadami řeči, jiný zdrav. stav, ostatní</t>
  </si>
  <si>
    <t xml:space="preserve">1 žák ve školní družině, který je přijat k pravidelné denní docházce </t>
  </si>
  <si>
    <t xml:space="preserve">1 ubytovaný v internátě, který se zároveň vzdělává v ZŠ speciální nebo ve škole samostatně zřízené pro děti nebo žáky s těžkým zdravotním postižením </t>
  </si>
  <si>
    <t xml:space="preserve">1 ubytovaný v internátě, který se zároveň vzdělává ve škole samostatně zřízené pro děti nebo žáky s jiným než těžkým zdrav. postižením </t>
  </si>
  <si>
    <t xml:space="preserve">1 dítě, 1 žák, 1 student, jemuž pedagogicko psychologická poradna (PPP) zajišťuje informační, diagnostickou, poradenskou a metodickou činnost </t>
  </si>
  <si>
    <t>normativy stanoveny z úrovně MŠMT</t>
  </si>
  <si>
    <t>Ln(x) + 19,9</t>
  </si>
  <si>
    <t>y</t>
  </si>
  <si>
    <t>podrobněji uvedeno v příloze k normativům</t>
  </si>
  <si>
    <t>1 stravovaný -  student SŠ, VOŠ, (příp. žák ZŠ) - kterému je poskytován alespoň oběd a večeře nebo je poskytován oběd a alespoň 1 předcházející nebo navazující doplňkové jídlo do 29 dětí</t>
  </si>
  <si>
    <t>1 stravovaný -  student SŠ, VOŠ, (příp. žák ZŠ) - kterému je poskytován alespoň oběd a večeře nebo je poskytován oběd a alespoň 1 předcházející nebo navazující doplňkové jídlo do 29 dětí - vývařovna</t>
  </si>
  <si>
    <t>1 stravovaný -  student SŠ, VOŠ, (příp. žák ZŠ) - kterému je poskytován alespoň oběd a večeře nebo je poskytován oběd a alespoň 1 předcházející nebo navazující doplňkové jídlo do 29 dětí - výdejna</t>
  </si>
  <si>
    <t>1 stravovaný - student SŠ, VOŠ, (příp. žák ZŠ) - kterému je poskytován alespoň oběd a večeře nebo je poskytován oběd a alespoň 1 předcházející nebo navazující doplňkové jídlo od 30 dětí</t>
  </si>
  <si>
    <t>1 stravovaný - student SŠ, VOŠ, (příp. žák ZŠ) - kterému je poskytován alespoň oběd a večeře nebo je poskytován oběd a alespoň 1 předcházející nebo navazující doplňkové jídlo od 30 dětí - vývařovna</t>
  </si>
  <si>
    <t>1 stravovaný - student SŠ, VOŠ, (příp. žák ZŠ) - kterému je poskytován alespoň oběd a večeře nebo je poskytován oběd a alespoň 1 předcházející nebo navazující doplňkové jídlo od 30 dětí  - výdejna</t>
  </si>
  <si>
    <t>1 stravovaný - student SŠ, VOŠ, (příp. žák ZŠ) - kterému je poskytována večeře a alespoň 1 doplňkové jídlo - do 29 dětí</t>
  </si>
  <si>
    <t>1 stravovaný - student SŠ, VOŠ, (příp. žák ZŠ) - kterému je poskytována večeře a alespoň 1 doplňkové jídlo - do 29 dětí - vývařovna</t>
  </si>
  <si>
    <t>1 stravovaný - student SŠ, VOŠ, (příp. žák ZŠ) - kterému je poskytována večeře a alespoň 1 doplňkové jídlo - do 29 dětí - výdejna</t>
  </si>
  <si>
    <t>1 stravovaný - student SŠ, VOŠ, (příp. žák ZŠ) - kterému je poskytována večeře a alespoň 1 doplňkové jídlo - od 30 dětí</t>
  </si>
  <si>
    <t>1 stravovaný - student SŠ, VOŠ, (příp. žák ZŠ) - kterému je poskytována večeře a alespoň 1 doplňkové jídlo - od 30 dětí - vývařovna</t>
  </si>
  <si>
    <t>1 stravovaný - student SŠ, VOŠ, (příp. žák ZŠ) - kterému je poskytována večeře a alespoň 1 doplňkové jídlo - od 30 dětí - výdejna</t>
  </si>
  <si>
    <t>1 stravovaný ve školní jídelně do 12 dětí, který se zároveň vzdělává v MŠ (ŠJ - MŠ) -  (oběd + doplňkové jídlo)</t>
  </si>
  <si>
    <t>1 stravovaný ve školní jídelně od 13 do 159 dětí, který se zároveň vzdělává v MŠ (ŠJ - MŠ) -  (oběd + doplňkové jídlo)</t>
  </si>
  <si>
    <t>ŠJ - SŠ, VOŠ do 29 strávníků včetně - (oběd)</t>
  </si>
  <si>
    <t>ŠJ - SŠ, VOŠ (vývařovna) do 29 strávníků  včetně - (oběd)</t>
  </si>
  <si>
    <t>ŠJ - SŠ, VOŠ (výdejna) do 29 strávníků včetně - (oběd)</t>
  </si>
  <si>
    <t>ŠJ - SŠ, VOŠ od 30 strávníků  - (oběd)</t>
  </si>
  <si>
    <t>ŠJ - SŠ, VOŠ (vývařovna) od 30 strávníků  - (oběd)</t>
  </si>
  <si>
    <t xml:space="preserve">ŠJ - SŠ, VOŠ (výdejna) od 30 strávníků - (oběd) </t>
  </si>
  <si>
    <t>a</t>
  </si>
  <si>
    <t>1 stravovaný ve školní jídelně od 160 dětí, který se zároveň vzdělává v MŠ (ŠJ - MŠ) - (oběd + doplňkové jídlo)</t>
  </si>
  <si>
    <t>školní jídelně MŠ - vývařovna od 160 dětí (oběd + doplňkové jídlo)</t>
  </si>
  <si>
    <t>školní jídelně MŠ - výdejna od 160 dětí (oběd + doplňkové jídlo)</t>
  </si>
  <si>
    <t>1 stravovaný ve školní jídelně do 29 žáků, který se zároveň vzdělává v MŠ, ZŠ (ŠJ - ZŠ) - (oběd)</t>
  </si>
  <si>
    <t>školní jídelně MŠ, ZŠ - vývařovna do 29 žáků včetně (oběd)</t>
  </si>
  <si>
    <t>školní jídelně MŠ, ZŠ - výdejna do 29 žáků včetně (oběd)</t>
  </si>
  <si>
    <t>1 stravovaný ve školní jídelně od 30 žáků výše, který se zároveň vzdělává v MŠ, ZŠ (ŠJ - ZŠ) - (oběd)</t>
  </si>
  <si>
    <t>Jednotka výkonu</t>
  </si>
  <si>
    <t xml:space="preserve">1 žák ve školním klubu, který je přijat k pravidelné denní docházce </t>
  </si>
  <si>
    <t xml:space="preserve">1 žák ve školním klubu, který je přijat k pravidelné docházce </t>
  </si>
  <si>
    <t>1 ubytovaný v Domově mládeže, který se zároveň vzdělává v ZŠ, SŠ nebo konzervatoři  - do 19 ubytovaných studentů včetně</t>
  </si>
  <si>
    <t>1 ubytovaný v Domově mládeže, který se zároveň vzdělává v ZŠ,  SŠ nebo konzervatoři  - od 20 do 309 ubytovaných studentů včetně</t>
  </si>
  <si>
    <t>1 ubytovaný v Domově mládeže, který se zároveň vzdělává v ZŠ, SŠ nebo konzervatoři  - od 310 ubytovaných studentů</t>
  </si>
  <si>
    <t xml:space="preserve">1 ubytovaný v Domově mládeže, který je zároveň studentem VOŠ </t>
  </si>
  <si>
    <t>0,001x + 250</t>
  </si>
  <si>
    <t>0,001x + 60</t>
  </si>
  <si>
    <t>1 dítě, 1 žák, 1 student ve středisku volného času s pravidelnou docházkou v rozsahu více než 3 hodiny týdně</t>
  </si>
  <si>
    <t>školní jídelna MŠ - vývařovna do 12 dětí (oběd + doplňkové jídlo)</t>
  </si>
  <si>
    <t>školní jídelna MŠ - výdejna do 12 dětí (oběd + doplňkové jídlo)</t>
  </si>
  <si>
    <t>školní jídelna MŠ - vývařovna od 13 do 159 dětí (oběd + doplňkové jídlo)</t>
  </si>
  <si>
    <t>školní jídelna MŠ - výdejna od 13 do 159 dětí (oběd + doplňkové jídlo)</t>
  </si>
  <si>
    <t>školní jídelna MŠ, ZŠ - vývařovna od 30 žáků výše - (oběd)</t>
  </si>
  <si>
    <t>školní jídelna MŠ, ZŠ - výdejna od 30 žáků výše - (oběd)</t>
  </si>
  <si>
    <t xml:space="preserve"> 11,7 Ln(x) + x/108 </t>
  </si>
  <si>
    <t xml:space="preserve"> (11,7 Ln(x) + x/108)/0,75</t>
  </si>
  <si>
    <t xml:space="preserve"> (11,7 Ln(x) + x/108)/0,25</t>
  </si>
  <si>
    <t>0,16x + 14,5</t>
  </si>
  <si>
    <t>(0,16x + 14,5)/0,75</t>
  </si>
  <si>
    <t>(0,16x + 14,5)/0,25</t>
  </si>
  <si>
    <t>5,6 Ln(x) + x/108</t>
  </si>
  <si>
    <t>(5,6 Ln(x) + x/108)/0,75</t>
  </si>
  <si>
    <t>(5,6 Ln(x) + x/108)/0,25</t>
  </si>
  <si>
    <t>(0,16x + 14,5)/0,5625</t>
  </si>
  <si>
    <t>(0,16x + 14,5)/0,1875</t>
  </si>
  <si>
    <t>(5,6 Ln(x) + x/108)/0,5625</t>
  </si>
  <si>
    <t>(5,6 Ln(x) + x/108)/0,1875</t>
  </si>
  <si>
    <t>1 dítě, 1 žák, 1 student ve středisku volného času s pravidelnou docházkou v rozsahu nejvýše 3 hodiny týdně do 400 dětí vč.</t>
  </si>
  <si>
    <t>1 dítě, 1 žák, 1 student ve středisku volného času s pravidelnou docházkou v rozsahu nejvýše 3 hodiny týdně od 401 dětí</t>
  </si>
  <si>
    <r>
      <t xml:space="preserve">opravný koeficient pro klienta SPC s mentálním, kombinovaným postižením, autismem činí </t>
    </r>
    <r>
      <rPr>
        <b/>
        <sz val="10"/>
        <rFont val="Arial"/>
        <family val="2"/>
        <charset val="238"/>
      </rPr>
      <t>1,11444</t>
    </r>
    <r>
      <rPr>
        <sz val="10"/>
        <rFont val="Arial"/>
        <family val="2"/>
        <charset val="238"/>
      </rPr>
      <t xml:space="preserve"> (vyjma ONIV, které jsou bez opravného koeficientu)</t>
    </r>
  </si>
  <si>
    <r>
      <t xml:space="preserve">opravný koeficient pro 1 dítě, 1 žák, 1 student ve středisku volného času, který je přijat na tábory, a to alespoň na 5 po sobě jdoucích dní, činí </t>
    </r>
    <r>
      <rPr>
        <b/>
        <sz val="10"/>
        <rFont val="Arial"/>
        <family val="2"/>
        <charset val="238"/>
      </rPr>
      <t>0,1</t>
    </r>
  </si>
  <si>
    <t xml:space="preserve">1 rodinná skupina v dětském domově pro dětský domov se 2 rodinnými skupinami </t>
  </si>
  <si>
    <t>Np roku 2025</t>
  </si>
  <si>
    <t>No roku 2025</t>
  </si>
  <si>
    <t>0,02x + 157</t>
  </si>
  <si>
    <t>Soustava krajských normativních komponentů na rok 2025 - oprava DD</t>
  </si>
  <si>
    <r>
      <t xml:space="preserve">opravný koeficient pro 1 rodinnou skupinu v dětském domově pro dětský domov se 3 rodinnými skupinami činí </t>
    </r>
    <r>
      <rPr>
        <b/>
        <sz val="10"/>
        <rFont val="Arial"/>
        <family val="2"/>
        <charset val="238"/>
      </rPr>
      <t>0,86550</t>
    </r>
    <r>
      <rPr>
        <sz val="10"/>
        <rFont val="Arial"/>
        <family val="2"/>
        <charset val="238"/>
      </rPr>
      <t xml:space="preserve"> (vyjma ONIV, které jsou bez opravného koeficientu)</t>
    </r>
  </si>
  <si>
    <r>
      <t xml:space="preserve">opravný koeficient pro 1 rodinnou skupinu v dětském domově pro dětský domov se 4 rodinnými skupinami činí </t>
    </r>
    <r>
      <rPr>
        <b/>
        <sz val="10"/>
        <rFont val="Arial"/>
        <family val="2"/>
        <charset val="238"/>
      </rPr>
      <t>0,75890</t>
    </r>
    <r>
      <rPr>
        <sz val="10"/>
        <rFont val="Arial"/>
        <family val="2"/>
        <charset val="238"/>
      </rPr>
      <t xml:space="preserve"> (vyjma ONIV, které jsou bez opravného koeficientu)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</si>
</sst>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name val="Arial CE"/>
      <charset val="238"/>
    </font>
    <font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1" fontId="1" fillId="0" borderId="0" xfId="0" applyNumberFormat="1" applyFont="1"/>
    <xf numFmtId="0" fontId="1" fillId="0" borderId="0" xfId="0" applyFont="1"/>
    <xf numFmtId="0" fontId="0" fillId="0" borderId="0" xfId="0" applyAlignment="1">
      <alignment vertical="center"/>
    </xf>
    <xf numFmtId="1" fontId="1" fillId="0" borderId="4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3" fontId="2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  <protection locked="0"/>
    </xf>
    <xf numFmtId="0" fontId="9" fillId="0" borderId="0" xfId="0" applyFont="1"/>
    <xf numFmtId="1" fontId="1" fillId="0" borderId="20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3" fontId="1" fillId="0" borderId="18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4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1" fontId="10" fillId="0" borderId="0" xfId="0" applyNumberFormat="1" applyFont="1" applyAlignment="1" applyProtection="1">
      <alignment horizontal="left" wrapText="1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 wrapText="1"/>
    </xf>
    <xf numFmtId="3" fontId="4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>
      <alignment horizontal="center"/>
    </xf>
    <xf numFmtId="1" fontId="0" fillId="0" borderId="0" xfId="0" applyNumberFormat="1"/>
    <xf numFmtId="0" fontId="2" fillId="0" borderId="0" xfId="0" applyFont="1"/>
    <xf numFmtId="0" fontId="0" fillId="0" borderId="0" xfId="0" applyProtection="1">
      <protection locked="0"/>
    </xf>
    <xf numFmtId="1" fontId="1" fillId="0" borderId="0" xfId="0" applyNumberFormat="1" applyFont="1" applyAlignment="1" applyProtection="1">
      <alignment horizontal="left" vertical="center" wrapText="1"/>
      <protection locked="0"/>
    </xf>
    <xf numFmtId="3" fontId="1" fillId="0" borderId="15" xfId="0" applyNumberFormat="1" applyFont="1" applyBorder="1" applyAlignment="1" applyProtection="1">
      <alignment horizontal="center" vertical="center"/>
      <protection locked="0"/>
    </xf>
    <xf numFmtId="3" fontId="1" fillId="0" borderId="17" xfId="0" applyNumberFormat="1" applyFont="1" applyBorder="1" applyAlignment="1" applyProtection="1">
      <alignment horizontal="center" vertical="center"/>
      <protection locked="0"/>
    </xf>
    <xf numFmtId="2" fontId="4" fillId="0" borderId="10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/>
    </xf>
    <xf numFmtId="3" fontId="2" fillId="0" borderId="25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 applyProtection="1">
      <alignment horizontal="center" vertical="center"/>
      <protection locked="0"/>
    </xf>
    <xf numFmtId="1" fontId="1" fillId="0" borderId="22" xfId="0" applyNumberFormat="1" applyFon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3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10" xfId="0" applyNumberFormat="1" applyFont="1" applyBorder="1" applyAlignment="1" applyProtection="1">
      <alignment horizontal="left" vertical="center" wrapText="1"/>
      <protection locked="0"/>
    </xf>
    <xf numFmtId="1" fontId="1" fillId="0" borderId="21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1" fontId="1" fillId="0" borderId="29" xfId="0" applyNumberFormat="1" applyFont="1" applyBorder="1" applyAlignment="1" applyProtection="1">
      <alignment horizontal="justify" vertical="center" wrapText="1"/>
      <protection locked="0"/>
    </xf>
    <xf numFmtId="4" fontId="4" fillId="0" borderId="15" xfId="0" applyNumberFormat="1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horizontal="justify" vertical="center"/>
    </xf>
    <xf numFmtId="1" fontId="1" fillId="0" borderId="29" xfId="0" applyNumberFormat="1" applyFont="1" applyBorder="1" applyAlignment="1" applyProtection="1">
      <alignment vertical="center" wrapText="1"/>
      <protection locked="0"/>
    </xf>
    <xf numFmtId="1" fontId="1" fillId="0" borderId="29" xfId="0" applyNumberFormat="1" applyFont="1" applyBorder="1" applyProtection="1">
      <protection locked="0"/>
    </xf>
    <xf numFmtId="1" fontId="1" fillId="0" borderId="7" xfId="0" applyNumberFormat="1" applyFont="1" applyBorder="1" applyProtection="1">
      <protection locked="0"/>
    </xf>
    <xf numFmtId="1" fontId="1" fillId="0" borderId="29" xfId="0" applyNumberFormat="1" applyFont="1" applyBorder="1" applyAlignment="1">
      <alignment horizontal="left" vertical="center" wrapText="1"/>
    </xf>
    <xf numFmtId="1" fontId="1" fillId="0" borderId="20" xfId="0" applyNumberFormat="1" applyFont="1" applyBorder="1" applyAlignment="1">
      <alignment horizontal="left" vertical="center" wrapText="1"/>
    </xf>
    <xf numFmtId="1" fontId="1" fillId="0" borderId="20" xfId="0" applyNumberFormat="1" applyFont="1" applyBorder="1" applyAlignment="1" applyProtection="1">
      <alignment horizontal="justify" vertical="center" wrapText="1"/>
      <protection locked="0"/>
    </xf>
    <xf numFmtId="49" fontId="1" fillId="0" borderId="9" xfId="0" applyNumberFormat="1" applyFont="1" applyBorder="1" applyAlignment="1" applyProtection="1">
      <alignment horizontal="left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/>
      <protection locked="0"/>
    </xf>
    <xf numFmtId="2" fontId="4" fillId="0" borderId="31" xfId="0" applyNumberFormat="1" applyFont="1" applyBorder="1" applyAlignment="1" applyProtection="1">
      <alignment horizontal="center" vertical="center"/>
      <protection locked="0"/>
    </xf>
    <xf numFmtId="2" fontId="4" fillId="0" borderId="15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4" fillId="0" borderId="25" xfId="0" applyNumberFormat="1" applyFont="1" applyBorder="1" applyAlignment="1" applyProtection="1">
      <alignment horizontal="center" vertical="center"/>
      <protection locked="0"/>
    </xf>
    <xf numFmtId="4" fontId="4" fillId="0" borderId="13" xfId="0" applyNumberFormat="1" applyFont="1" applyBorder="1" applyAlignment="1" applyProtection="1">
      <alignment horizontal="center" vertical="center"/>
      <protection locked="0"/>
    </xf>
    <xf numFmtId="4" fontId="4" fillId="0" borderId="6" xfId="0" applyNumberFormat="1" applyFont="1" applyBorder="1" applyAlignment="1" applyProtection="1">
      <alignment horizontal="center" vertical="center"/>
      <protection locked="0"/>
    </xf>
    <xf numFmtId="2" fontId="4" fillId="0" borderId="14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justify" vertical="distributed"/>
    </xf>
    <xf numFmtId="0" fontId="1" fillId="0" borderId="30" xfId="0" applyFont="1" applyBorder="1" applyAlignment="1">
      <alignment horizontal="justify" vertical="distributed"/>
    </xf>
    <xf numFmtId="2" fontId="4" fillId="0" borderId="22" xfId="0" applyNumberFormat="1" applyFont="1" applyBorder="1" applyAlignment="1" applyProtection="1">
      <alignment horizontal="center" vertical="center"/>
      <protection locked="0"/>
    </xf>
    <xf numFmtId="2" fontId="4" fillId="0" borderId="18" xfId="0" applyNumberFormat="1" applyFont="1" applyBorder="1" applyAlignment="1" applyProtection="1">
      <alignment horizontal="center" vertical="center"/>
      <protection locked="0"/>
    </xf>
    <xf numFmtId="2" fontId="4" fillId="0" borderId="21" xfId="0" applyNumberFormat="1" applyFont="1" applyBorder="1" applyAlignment="1" applyProtection="1">
      <alignment horizontal="center" vertical="center"/>
      <protection locked="0"/>
    </xf>
    <xf numFmtId="1" fontId="1" fillId="3" borderId="29" xfId="0" applyNumberFormat="1" applyFont="1" applyFill="1" applyBorder="1" applyAlignment="1" applyProtection="1">
      <alignment horizontal="left" vertical="center" wrapText="1"/>
      <protection locked="0"/>
    </xf>
    <xf numFmtId="3" fontId="1" fillId="0" borderId="10" xfId="0" applyNumberFormat="1" applyFont="1" applyBorder="1" applyAlignment="1" applyProtection="1">
      <alignment horizontal="center" vertical="center"/>
      <protection locked="0"/>
    </xf>
    <xf numFmtId="3" fontId="1" fillId="0" borderId="29" xfId="0" applyNumberFormat="1" applyFont="1" applyBorder="1" applyAlignment="1" applyProtection="1">
      <alignment horizontal="center" vertical="center"/>
      <protection locked="0"/>
    </xf>
    <xf numFmtId="2" fontId="4" fillId="0" borderId="8" xfId="0" applyNumberFormat="1" applyFont="1" applyBorder="1" applyAlignment="1" applyProtection="1">
      <alignment horizontal="center" vertical="center"/>
      <protection locked="0"/>
    </xf>
    <xf numFmtId="2" fontId="4" fillId="0" borderId="32" xfId="0" applyNumberFormat="1" applyFont="1" applyBorder="1" applyAlignment="1" applyProtection="1">
      <alignment horizontal="center" vertical="center"/>
      <protection locked="0"/>
    </xf>
    <xf numFmtId="3" fontId="1" fillId="0" borderId="8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 applyProtection="1">
      <alignment horizontal="center" vertical="center"/>
      <protection locked="0"/>
    </xf>
    <xf numFmtId="3" fontId="1" fillId="0" borderId="13" xfId="0" applyNumberFormat="1" applyFont="1" applyBorder="1" applyAlignment="1" applyProtection="1">
      <alignment horizontal="center" vertical="center"/>
      <protection locked="0"/>
    </xf>
    <xf numFmtId="3" fontId="1" fillId="0" borderId="8" xfId="0" applyNumberFormat="1" applyFont="1" applyBorder="1" applyAlignment="1" applyProtection="1">
      <alignment horizontal="center" vertical="center"/>
      <protection locked="0"/>
    </xf>
    <xf numFmtId="3" fontId="1" fillId="0" borderId="12" xfId="0" applyNumberFormat="1" applyFont="1" applyBorder="1" applyAlignment="1" applyProtection="1">
      <alignment horizontal="center" vertical="center"/>
      <protection locked="0"/>
    </xf>
    <xf numFmtId="3" fontId="1" fillId="0" borderId="24" xfId="0" applyNumberFormat="1" applyFont="1" applyBorder="1" applyAlignment="1" applyProtection="1">
      <alignment horizontal="center" vertical="center"/>
      <protection locked="0"/>
    </xf>
    <xf numFmtId="3" fontId="1" fillId="0" borderId="3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 applyProtection="1">
      <alignment horizontal="center" vertical="center"/>
      <protection locked="0"/>
    </xf>
    <xf numFmtId="165" fontId="4" fillId="3" borderId="15" xfId="0" applyNumberFormat="1" applyFont="1" applyFill="1" applyBorder="1" applyAlignment="1" applyProtection="1">
      <alignment horizontal="center" vertical="center"/>
      <protection locked="0"/>
    </xf>
    <xf numFmtId="1" fontId="1" fillId="0" borderId="23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 applyProtection="1">
      <alignment horizontal="left" vertical="center" wrapText="1"/>
      <protection locked="0"/>
    </xf>
    <xf numFmtId="1" fontId="1" fillId="0" borderId="2" xfId="0" applyNumberFormat="1" applyFont="1" applyBorder="1" applyAlignment="1" applyProtection="1">
      <alignment horizontal="left" vertical="center" wrapText="1"/>
      <protection locked="0"/>
    </xf>
    <xf numFmtId="1" fontId="1" fillId="0" borderId="3" xfId="0" applyNumberFormat="1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1" fontId="1" fillId="0" borderId="6" xfId="0" applyNumberFormat="1" applyFont="1" applyBorder="1" applyAlignment="1">
      <alignment horizontal="center" vertical="center" textRotation="90"/>
    </xf>
    <xf numFmtId="1" fontId="1" fillId="0" borderId="8" xfId="0" applyNumberFormat="1" applyFont="1" applyBorder="1" applyAlignment="1">
      <alignment horizontal="center" vertical="center" textRotation="90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3" fontId="6" fillId="0" borderId="5" xfId="0" applyNumberFormat="1" applyFont="1" applyBorder="1" applyAlignment="1" applyProtection="1">
      <alignment horizontal="center" vertical="center" wrapText="1"/>
      <protection locked="0"/>
    </xf>
    <xf numFmtId="3" fontId="6" fillId="0" borderId="6" xfId="0" applyNumberFormat="1" applyFont="1" applyBorder="1" applyAlignment="1" applyProtection="1">
      <alignment horizontal="center" vertical="center" wrapText="1"/>
      <protection locked="0"/>
    </xf>
    <xf numFmtId="3" fontId="6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4" borderId="29" xfId="0" applyFont="1" applyFill="1" applyBorder="1" applyAlignment="1">
      <alignment vertical="center" wrapText="1"/>
    </xf>
    <xf numFmtId="4" fontId="4" fillId="4" borderId="13" xfId="0" applyNumberFormat="1" applyFont="1" applyFill="1" applyBorder="1" applyAlignment="1" applyProtection="1">
      <alignment horizontal="center" vertical="center"/>
      <protection locked="0"/>
    </xf>
    <xf numFmtId="4" fontId="4" fillId="4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>
      <alignment vertical="center" wrapText="1"/>
    </xf>
    <xf numFmtId="49" fontId="1" fillId="3" borderId="8" xfId="0" applyNumberFormat="1" applyFont="1" applyFill="1" applyBorder="1" applyAlignment="1" applyProtection="1">
      <alignment horizontal="left" vertical="center" wrapText="1"/>
      <protection locked="0"/>
    </xf>
    <xf numFmtId="3" fontId="2" fillId="4" borderId="13" xfId="0" applyNumberFormat="1" applyFont="1" applyFill="1" applyBorder="1" applyAlignment="1">
      <alignment horizontal="center" vertical="center"/>
    </xf>
    <xf numFmtId="3" fontId="1" fillId="4" borderId="16" xfId="0" applyNumberFormat="1" applyFont="1" applyFill="1" applyBorder="1" applyAlignment="1" applyProtection="1">
      <alignment horizontal="center" vertical="center"/>
      <protection locked="0"/>
    </xf>
    <xf numFmtId="3" fontId="1" fillId="4" borderId="13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96F7E-D849-4212-97C4-AE71134D752E}">
  <sheetPr>
    <tabColor rgb="FF00B050"/>
    <pageSetUpPr fitToPage="1"/>
  </sheetPr>
  <dimension ref="A1:I72"/>
  <sheetViews>
    <sheetView tabSelected="1" topLeftCell="A48" zoomScale="90" zoomScaleNormal="90" workbookViewId="0">
      <selection activeCell="R50" sqref="R50"/>
    </sheetView>
  </sheetViews>
  <sheetFormatPr defaultRowHeight="15" x14ac:dyDescent="0.25"/>
  <cols>
    <col min="1" max="1" width="5" style="23" customWidth="1"/>
    <col min="2" max="2" width="56.7109375" style="24" customWidth="1"/>
    <col min="3" max="3" width="23.42578125" customWidth="1"/>
    <col min="4" max="4" width="32.42578125" customWidth="1"/>
    <col min="5" max="5" width="11" style="3" customWidth="1"/>
    <col min="6" max="6" width="10.28515625" style="3" customWidth="1"/>
    <col min="7" max="7" width="8.85546875" style="3"/>
    <col min="8" max="8" width="15.7109375" style="17" customWidth="1"/>
    <col min="9" max="9" width="16" style="17" customWidth="1"/>
    <col min="11" max="11" width="10.28515625" customWidth="1"/>
  </cols>
  <sheetData>
    <row r="1" spans="1:9" ht="15.75" thickBot="1" x14ac:dyDescent="0.3">
      <c r="A1" s="1"/>
      <c r="B1" s="2"/>
      <c r="C1" s="2"/>
      <c r="D1" s="2"/>
    </row>
    <row r="2" spans="1:9" ht="21" thickBot="1" x14ac:dyDescent="0.35">
      <c r="A2" s="85" t="s">
        <v>90</v>
      </c>
      <c r="B2" s="86"/>
      <c r="C2" s="86"/>
      <c r="D2" s="86"/>
      <c r="E2" s="86"/>
      <c r="F2" s="86"/>
      <c r="G2" s="86"/>
      <c r="H2" s="86"/>
      <c r="I2" s="87"/>
    </row>
    <row r="3" spans="1:9" ht="15.75" thickBot="1" x14ac:dyDescent="0.3">
      <c r="A3" s="4"/>
      <c r="B3" s="2"/>
      <c r="C3" s="5"/>
      <c r="D3" s="5"/>
    </row>
    <row r="4" spans="1:9" ht="15" customHeight="1" x14ac:dyDescent="0.25">
      <c r="A4" s="88"/>
      <c r="B4" s="90" t="s">
        <v>53</v>
      </c>
      <c r="C4" s="93" t="s">
        <v>87</v>
      </c>
      <c r="D4" s="93" t="s">
        <v>88</v>
      </c>
      <c r="E4" s="96" t="s">
        <v>0</v>
      </c>
      <c r="F4" s="96" t="s">
        <v>1</v>
      </c>
      <c r="G4" s="99" t="s">
        <v>2</v>
      </c>
      <c r="H4" s="102" t="s">
        <v>3</v>
      </c>
      <c r="I4" s="105" t="s">
        <v>4</v>
      </c>
    </row>
    <row r="5" spans="1:9" x14ac:dyDescent="0.25">
      <c r="A5" s="88"/>
      <c r="B5" s="91"/>
      <c r="C5" s="94"/>
      <c r="D5" s="94"/>
      <c r="E5" s="97"/>
      <c r="F5" s="97"/>
      <c r="G5" s="100"/>
      <c r="H5" s="103"/>
      <c r="I5" s="106"/>
    </row>
    <row r="6" spans="1:9" ht="37.5" customHeight="1" thickBot="1" x14ac:dyDescent="0.3">
      <c r="A6" s="89"/>
      <c r="B6" s="92"/>
      <c r="C6" s="95"/>
      <c r="D6" s="95"/>
      <c r="E6" s="98"/>
      <c r="F6" s="98"/>
      <c r="G6" s="101"/>
      <c r="H6" s="104"/>
      <c r="I6" s="107"/>
    </row>
    <row r="7" spans="1:9" ht="6" customHeight="1" thickBot="1" x14ac:dyDescent="0.3">
      <c r="A7" s="79"/>
      <c r="B7" s="80"/>
      <c r="C7" s="80"/>
      <c r="D7" s="80"/>
      <c r="E7" s="80"/>
      <c r="F7" s="80"/>
      <c r="G7" s="80"/>
      <c r="H7" s="80"/>
      <c r="I7" s="81"/>
    </row>
    <row r="8" spans="1:9" ht="41.25" customHeight="1" thickBot="1" x14ac:dyDescent="0.3">
      <c r="A8" s="33">
        <v>1</v>
      </c>
      <c r="B8" s="41" t="s">
        <v>17</v>
      </c>
      <c r="C8" s="29" t="s">
        <v>45</v>
      </c>
      <c r="D8" s="42">
        <v>5000</v>
      </c>
      <c r="E8" s="34" t="s">
        <v>45</v>
      </c>
      <c r="F8" s="65">
        <v>30572</v>
      </c>
      <c r="G8" s="12">
        <v>2</v>
      </c>
      <c r="H8" s="10">
        <f>12*1.348*(1/D8*F8)+G8</f>
        <v>100.90653440000003</v>
      </c>
      <c r="I8" s="10">
        <f>12*(1/D8*F8)</f>
        <v>73.372800000000012</v>
      </c>
    </row>
    <row r="9" spans="1:9" ht="42.75" customHeight="1" thickBot="1" x14ac:dyDescent="0.3">
      <c r="A9" s="9">
        <v>2</v>
      </c>
      <c r="B9" s="39" t="s">
        <v>54</v>
      </c>
      <c r="C9" s="56" t="s">
        <v>61</v>
      </c>
      <c r="D9" s="40">
        <v>5000</v>
      </c>
      <c r="E9" s="32">
        <v>39697</v>
      </c>
      <c r="F9" s="65">
        <v>30572</v>
      </c>
      <c r="G9" s="71">
        <v>1</v>
      </c>
      <c r="H9" s="6" t="s">
        <v>5</v>
      </c>
      <c r="I9" s="6" t="s">
        <v>5</v>
      </c>
    </row>
    <row r="10" spans="1:9" ht="42.75" customHeight="1" thickBot="1" x14ac:dyDescent="0.3">
      <c r="A10" s="9">
        <v>3</v>
      </c>
      <c r="B10" s="39" t="s">
        <v>55</v>
      </c>
      <c r="C10" s="57" t="s">
        <v>60</v>
      </c>
      <c r="D10" s="40">
        <v>10000</v>
      </c>
      <c r="E10" s="32">
        <v>39697</v>
      </c>
      <c r="F10" s="65">
        <v>30572</v>
      </c>
      <c r="G10" s="71">
        <v>0</v>
      </c>
      <c r="H10" s="6" t="s">
        <v>5</v>
      </c>
      <c r="I10" s="6" t="s">
        <v>5</v>
      </c>
    </row>
    <row r="11" spans="1:9" ht="43.5" customHeight="1" thickBot="1" x14ac:dyDescent="0.3">
      <c r="A11" s="9">
        <v>4</v>
      </c>
      <c r="B11" s="108" t="s">
        <v>82</v>
      </c>
      <c r="C11" s="109">
        <v>165</v>
      </c>
      <c r="D11" s="110">
        <v>580</v>
      </c>
      <c r="E11" s="32">
        <v>43888</v>
      </c>
      <c r="F11" s="65">
        <v>30572</v>
      </c>
      <c r="G11" s="71">
        <v>0</v>
      </c>
      <c r="H11" s="38">
        <f>12*1.348*(1/C11*E11+1/D11*F11)+G11</f>
        <v>5155.2624652037621</v>
      </c>
      <c r="I11" s="38">
        <f>12*(1/C11*E11+1/D11*F11)</f>
        <v>3824.3786833855802</v>
      </c>
    </row>
    <row r="12" spans="1:9" ht="43.5" customHeight="1" thickBot="1" x14ac:dyDescent="0.3">
      <c r="A12" s="9">
        <v>5</v>
      </c>
      <c r="B12" s="108" t="s">
        <v>83</v>
      </c>
      <c r="C12" s="109" t="s">
        <v>89</v>
      </c>
      <c r="D12" s="110">
        <v>580</v>
      </c>
      <c r="E12" s="32">
        <v>43888</v>
      </c>
      <c r="F12" s="65">
        <v>30572</v>
      </c>
      <c r="G12" s="71">
        <v>0</v>
      </c>
      <c r="H12" s="6" t="s">
        <v>5</v>
      </c>
      <c r="I12" s="6" t="s">
        <v>5</v>
      </c>
    </row>
    <row r="13" spans="1:9" ht="43.5" customHeight="1" thickBot="1" x14ac:dyDescent="0.3">
      <c r="A13" s="9">
        <v>6</v>
      </c>
      <c r="B13" s="108" t="s">
        <v>62</v>
      </c>
      <c r="C13" s="109">
        <v>88</v>
      </c>
      <c r="D13" s="110">
        <v>310</v>
      </c>
      <c r="E13" s="32">
        <v>43888</v>
      </c>
      <c r="F13" s="65">
        <v>30572</v>
      </c>
      <c r="G13" s="71">
        <v>0</v>
      </c>
      <c r="H13" s="38">
        <f>12*1.348*(1/C13*E13+1/D13*F13)+G13</f>
        <v>9662.6790475073321</v>
      </c>
      <c r="I13" s="38">
        <f t="shared" ref="I13:I14" si="0">12*(1/C13*E13+1/D13*F13)</f>
        <v>7168.1595307917887</v>
      </c>
    </row>
    <row r="14" spans="1:9" ht="43.5" customHeight="1" x14ac:dyDescent="0.25">
      <c r="A14" s="9">
        <v>7</v>
      </c>
      <c r="B14" s="111" t="s">
        <v>85</v>
      </c>
      <c r="C14" s="109">
        <v>880</v>
      </c>
      <c r="D14" s="110">
        <v>3100</v>
      </c>
      <c r="E14" s="32">
        <v>43888</v>
      </c>
      <c r="F14" s="65">
        <v>30572</v>
      </c>
      <c r="G14" s="71">
        <v>0</v>
      </c>
      <c r="H14" s="38">
        <f>12*1.348*(1/C14*E14+1/D14*F14)+G14</f>
        <v>966.26790475073312</v>
      </c>
      <c r="I14" s="38">
        <f t="shared" si="0"/>
        <v>716.81595307917883</v>
      </c>
    </row>
    <row r="15" spans="1:9" ht="51" customHeight="1" x14ac:dyDescent="0.25">
      <c r="A15" s="9">
        <v>8</v>
      </c>
      <c r="B15" s="43" t="s">
        <v>25</v>
      </c>
      <c r="C15" s="7" t="s">
        <v>23</v>
      </c>
      <c r="D15" s="51" t="s">
        <v>72</v>
      </c>
      <c r="E15" s="27" t="s">
        <v>23</v>
      </c>
      <c r="F15" s="66">
        <v>26158</v>
      </c>
      <c r="G15" s="71">
        <v>59</v>
      </c>
      <c r="H15" s="6" t="s">
        <v>5</v>
      </c>
      <c r="I15" s="6" t="s">
        <v>5</v>
      </c>
    </row>
    <row r="16" spans="1:9" ht="51" customHeight="1" x14ac:dyDescent="0.25">
      <c r="A16" s="9">
        <v>9</v>
      </c>
      <c r="B16" s="43" t="s">
        <v>26</v>
      </c>
      <c r="C16" s="7" t="s">
        <v>23</v>
      </c>
      <c r="D16" s="51" t="s">
        <v>73</v>
      </c>
      <c r="E16" s="27" t="s">
        <v>23</v>
      </c>
      <c r="F16" s="66">
        <v>26158</v>
      </c>
      <c r="G16" s="71">
        <v>38</v>
      </c>
      <c r="H16" s="6" t="s">
        <v>5</v>
      </c>
      <c r="I16" s="6" t="s">
        <v>5</v>
      </c>
    </row>
    <row r="17" spans="1:9" ht="51" customHeight="1" x14ac:dyDescent="0.25">
      <c r="A17" s="9">
        <v>10</v>
      </c>
      <c r="B17" s="43" t="s">
        <v>27</v>
      </c>
      <c r="C17" s="7" t="s">
        <v>23</v>
      </c>
      <c r="D17" s="51" t="s">
        <v>74</v>
      </c>
      <c r="E17" s="27" t="s">
        <v>23</v>
      </c>
      <c r="F17" s="66">
        <v>26158</v>
      </c>
      <c r="G17" s="71">
        <v>19</v>
      </c>
      <c r="H17" s="6" t="s">
        <v>5</v>
      </c>
      <c r="I17" s="6" t="s">
        <v>5</v>
      </c>
    </row>
    <row r="18" spans="1:9" ht="51" customHeight="1" x14ac:dyDescent="0.25">
      <c r="A18" s="9">
        <v>11</v>
      </c>
      <c r="B18" s="43" t="s">
        <v>28</v>
      </c>
      <c r="C18" s="7" t="s">
        <v>23</v>
      </c>
      <c r="D18" s="51" t="s">
        <v>75</v>
      </c>
      <c r="E18" s="27" t="s">
        <v>23</v>
      </c>
      <c r="F18" s="66">
        <v>26158</v>
      </c>
      <c r="G18" s="71">
        <v>59</v>
      </c>
      <c r="H18" s="6" t="s">
        <v>5</v>
      </c>
      <c r="I18" s="6" t="s">
        <v>5</v>
      </c>
    </row>
    <row r="19" spans="1:9" ht="51" x14ac:dyDescent="0.25">
      <c r="A19" s="9">
        <v>12</v>
      </c>
      <c r="B19" s="43" t="s">
        <v>29</v>
      </c>
      <c r="C19" s="7" t="s">
        <v>23</v>
      </c>
      <c r="D19" s="51" t="s">
        <v>76</v>
      </c>
      <c r="E19" s="27" t="s">
        <v>23</v>
      </c>
      <c r="F19" s="66">
        <v>26158</v>
      </c>
      <c r="G19" s="71">
        <v>38</v>
      </c>
      <c r="H19" s="6" t="s">
        <v>5</v>
      </c>
      <c r="I19" s="6" t="s">
        <v>5</v>
      </c>
    </row>
    <row r="20" spans="1:9" ht="54" customHeight="1" x14ac:dyDescent="0.25">
      <c r="A20" s="9">
        <v>13</v>
      </c>
      <c r="B20" s="43" t="s">
        <v>30</v>
      </c>
      <c r="C20" s="7" t="s">
        <v>23</v>
      </c>
      <c r="D20" s="51" t="s">
        <v>77</v>
      </c>
      <c r="E20" s="27" t="s">
        <v>23</v>
      </c>
      <c r="F20" s="66">
        <v>26158</v>
      </c>
      <c r="G20" s="71">
        <v>19</v>
      </c>
      <c r="H20" s="6" t="s">
        <v>5</v>
      </c>
      <c r="I20" s="6" t="s">
        <v>5</v>
      </c>
    </row>
    <row r="21" spans="1:9" s="8" customFormat="1" ht="25.5" x14ac:dyDescent="0.2">
      <c r="A21" s="9">
        <v>14</v>
      </c>
      <c r="B21" s="43" t="s">
        <v>31</v>
      </c>
      <c r="C21" s="7" t="s">
        <v>23</v>
      </c>
      <c r="D21" s="51" t="s">
        <v>73</v>
      </c>
      <c r="E21" s="27" t="s">
        <v>23</v>
      </c>
      <c r="F21" s="66">
        <v>26158</v>
      </c>
      <c r="G21" s="71">
        <v>59</v>
      </c>
      <c r="H21" s="6" t="s">
        <v>5</v>
      </c>
      <c r="I21" s="38" t="s">
        <v>5</v>
      </c>
    </row>
    <row r="22" spans="1:9" s="8" customFormat="1" ht="35.25" customHeight="1" x14ac:dyDescent="0.2">
      <c r="A22" s="9">
        <v>15</v>
      </c>
      <c r="B22" s="43" t="s">
        <v>32</v>
      </c>
      <c r="C22" s="7" t="s">
        <v>23</v>
      </c>
      <c r="D22" s="51" t="s">
        <v>78</v>
      </c>
      <c r="E22" s="27" t="s">
        <v>23</v>
      </c>
      <c r="F22" s="66">
        <v>26158</v>
      </c>
      <c r="G22" s="71">
        <v>38</v>
      </c>
      <c r="H22" s="6" t="s">
        <v>5</v>
      </c>
      <c r="I22" s="38" t="s">
        <v>5</v>
      </c>
    </row>
    <row r="23" spans="1:9" s="8" customFormat="1" ht="33.75" customHeight="1" x14ac:dyDescent="0.2">
      <c r="A23" s="9">
        <v>16</v>
      </c>
      <c r="B23" s="43" t="s">
        <v>33</v>
      </c>
      <c r="C23" s="7" t="s">
        <v>23</v>
      </c>
      <c r="D23" s="51" t="s">
        <v>79</v>
      </c>
      <c r="E23" s="27" t="s">
        <v>23</v>
      </c>
      <c r="F23" s="66">
        <v>26158</v>
      </c>
      <c r="G23" s="71">
        <v>19</v>
      </c>
      <c r="H23" s="6" t="s">
        <v>5</v>
      </c>
      <c r="I23" s="38" t="s">
        <v>5</v>
      </c>
    </row>
    <row r="24" spans="1:9" s="8" customFormat="1" ht="25.5" x14ac:dyDescent="0.2">
      <c r="A24" s="9">
        <v>17</v>
      </c>
      <c r="B24" s="43" t="s">
        <v>34</v>
      </c>
      <c r="C24" s="7" t="s">
        <v>23</v>
      </c>
      <c r="D24" s="51" t="s">
        <v>76</v>
      </c>
      <c r="E24" s="27" t="s">
        <v>23</v>
      </c>
      <c r="F24" s="66">
        <v>26158</v>
      </c>
      <c r="G24" s="71">
        <v>59</v>
      </c>
      <c r="H24" s="6" t="s">
        <v>5</v>
      </c>
      <c r="I24" s="6" t="s">
        <v>5</v>
      </c>
    </row>
    <row r="25" spans="1:9" s="8" customFormat="1" ht="45" customHeight="1" x14ac:dyDescent="0.2">
      <c r="A25" s="9">
        <v>18</v>
      </c>
      <c r="B25" s="43" t="s">
        <v>35</v>
      </c>
      <c r="C25" s="7" t="s">
        <v>23</v>
      </c>
      <c r="D25" s="51" t="s">
        <v>80</v>
      </c>
      <c r="E25" s="27" t="s">
        <v>23</v>
      </c>
      <c r="F25" s="66">
        <v>26158</v>
      </c>
      <c r="G25" s="71">
        <v>38</v>
      </c>
      <c r="H25" s="6" t="s">
        <v>5</v>
      </c>
      <c r="I25" s="6" t="s">
        <v>5</v>
      </c>
    </row>
    <row r="26" spans="1:9" s="8" customFormat="1" ht="51" customHeight="1" x14ac:dyDescent="0.2">
      <c r="A26" s="9">
        <v>19</v>
      </c>
      <c r="B26" s="43" t="s">
        <v>36</v>
      </c>
      <c r="C26" s="7" t="s">
        <v>23</v>
      </c>
      <c r="D26" s="51" t="s">
        <v>81</v>
      </c>
      <c r="E26" s="27" t="s">
        <v>23</v>
      </c>
      <c r="F26" s="66">
        <v>26158</v>
      </c>
      <c r="G26" s="71">
        <v>19</v>
      </c>
      <c r="H26" s="6" t="s">
        <v>5</v>
      </c>
      <c r="I26" s="6" t="s">
        <v>5</v>
      </c>
    </row>
    <row r="27" spans="1:9" ht="25.5" x14ac:dyDescent="0.25">
      <c r="A27" s="9">
        <v>20</v>
      </c>
      <c r="B27" s="44" t="s">
        <v>37</v>
      </c>
      <c r="C27" s="7" t="s">
        <v>23</v>
      </c>
      <c r="D27" s="51">
        <v>25.42</v>
      </c>
      <c r="E27" s="27" t="s">
        <v>23</v>
      </c>
      <c r="F27" s="66">
        <v>26158</v>
      </c>
      <c r="G27" s="71">
        <v>59</v>
      </c>
      <c r="H27" s="6">
        <f>12*1.348*(1/D27*F27)+G27</f>
        <v>16704.625806451615</v>
      </c>
      <c r="I27" s="6">
        <f t="shared" ref="I27:I29" si="1">12*(1/D27*F27)</f>
        <v>12348.387096774193</v>
      </c>
    </row>
    <row r="28" spans="1:9" x14ac:dyDescent="0.25">
      <c r="A28" s="9">
        <v>21</v>
      </c>
      <c r="B28" s="45" t="s">
        <v>63</v>
      </c>
      <c r="C28" s="7" t="s">
        <v>23</v>
      </c>
      <c r="D28" s="51">
        <v>37.94</v>
      </c>
      <c r="E28" s="27" t="s">
        <v>23</v>
      </c>
      <c r="F28" s="66">
        <v>26158</v>
      </c>
      <c r="G28" s="71">
        <v>38</v>
      </c>
      <c r="H28" s="6">
        <f>12*1.348*(1/D28*F28)+G28</f>
        <v>11190.65703742752</v>
      </c>
      <c r="I28" s="6">
        <f t="shared" si="1"/>
        <v>8273.4844491302065</v>
      </c>
    </row>
    <row r="29" spans="1:9" x14ac:dyDescent="0.25">
      <c r="A29" s="9">
        <v>22</v>
      </c>
      <c r="B29" s="45" t="s">
        <v>64</v>
      </c>
      <c r="C29" s="7" t="s">
        <v>23</v>
      </c>
      <c r="D29" s="51">
        <v>77.03</v>
      </c>
      <c r="E29" s="27" t="s">
        <v>23</v>
      </c>
      <c r="F29" s="66">
        <v>26158</v>
      </c>
      <c r="G29" s="71">
        <v>19</v>
      </c>
      <c r="H29" s="6">
        <f>12*1.348*(1/D29*F29)+G29</f>
        <v>5512.0781254056865</v>
      </c>
      <c r="I29" s="6">
        <f t="shared" si="1"/>
        <v>4074.9837725561465</v>
      </c>
    </row>
    <row r="30" spans="1:9" ht="25.5" x14ac:dyDescent="0.25">
      <c r="A30" s="9">
        <v>23</v>
      </c>
      <c r="B30" s="44" t="s">
        <v>38</v>
      </c>
      <c r="C30" s="7" t="s">
        <v>23</v>
      </c>
      <c r="D30" s="51" t="s">
        <v>6</v>
      </c>
      <c r="E30" s="27" t="s">
        <v>23</v>
      </c>
      <c r="F30" s="66">
        <v>26158</v>
      </c>
      <c r="G30" s="71">
        <v>59</v>
      </c>
      <c r="H30" s="6" t="s">
        <v>5</v>
      </c>
      <c r="I30" s="6" t="s">
        <v>5</v>
      </c>
    </row>
    <row r="31" spans="1:9" x14ac:dyDescent="0.25">
      <c r="A31" s="9">
        <v>24</v>
      </c>
      <c r="B31" s="45" t="s">
        <v>65</v>
      </c>
      <c r="C31" s="7" t="s">
        <v>23</v>
      </c>
      <c r="D31" s="51" t="s">
        <v>7</v>
      </c>
      <c r="E31" s="27" t="s">
        <v>23</v>
      </c>
      <c r="F31" s="66">
        <v>26158</v>
      </c>
      <c r="G31" s="71">
        <v>38</v>
      </c>
      <c r="H31" s="6" t="s">
        <v>5</v>
      </c>
      <c r="I31" s="6" t="s">
        <v>5</v>
      </c>
    </row>
    <row r="32" spans="1:9" x14ac:dyDescent="0.25">
      <c r="A32" s="9">
        <v>25</v>
      </c>
      <c r="B32" s="45" t="s">
        <v>66</v>
      </c>
      <c r="C32" s="7" t="s">
        <v>23</v>
      </c>
      <c r="D32" s="51" t="s">
        <v>8</v>
      </c>
      <c r="E32" s="27" t="s">
        <v>23</v>
      </c>
      <c r="F32" s="66">
        <v>26158</v>
      </c>
      <c r="G32" s="71">
        <v>19</v>
      </c>
      <c r="H32" s="6" t="s">
        <v>5</v>
      </c>
      <c r="I32" s="6" t="s">
        <v>5</v>
      </c>
    </row>
    <row r="33" spans="1:9" ht="25.5" x14ac:dyDescent="0.25">
      <c r="A33" s="9">
        <v>26</v>
      </c>
      <c r="B33" s="44" t="s">
        <v>46</v>
      </c>
      <c r="C33" s="7" t="s">
        <v>23</v>
      </c>
      <c r="D33" s="51">
        <v>44.64</v>
      </c>
      <c r="E33" s="27" t="s">
        <v>23</v>
      </c>
      <c r="F33" s="66">
        <v>26158</v>
      </c>
      <c r="G33" s="71">
        <v>59</v>
      </c>
      <c r="H33" s="6">
        <f t="shared" ref="H33:H38" si="2">12*1.348*(1/D33*F33)+G33</f>
        <v>9537.7591397849465</v>
      </c>
      <c r="I33" s="6">
        <f t="shared" ref="I33:I38" si="3">12*(1/D33*F33)</f>
        <v>7031.7204301075271</v>
      </c>
    </row>
    <row r="34" spans="1:9" x14ac:dyDescent="0.25">
      <c r="A34" s="9">
        <v>27</v>
      </c>
      <c r="B34" s="45" t="s">
        <v>47</v>
      </c>
      <c r="C34" s="7" t="s">
        <v>23</v>
      </c>
      <c r="D34" s="51">
        <v>66.63</v>
      </c>
      <c r="E34" s="27" t="s">
        <v>23</v>
      </c>
      <c r="F34" s="66">
        <v>26158</v>
      </c>
      <c r="G34" s="71">
        <v>38</v>
      </c>
      <c r="H34" s="6">
        <f t="shared" si="2"/>
        <v>6388.4698784331395</v>
      </c>
      <c r="I34" s="6">
        <f t="shared" si="3"/>
        <v>4711.0310670868985</v>
      </c>
    </row>
    <row r="35" spans="1:9" x14ac:dyDescent="0.25">
      <c r="A35" s="9">
        <v>28</v>
      </c>
      <c r="B35" s="45" t="s">
        <v>48</v>
      </c>
      <c r="C35" s="7" t="s">
        <v>23</v>
      </c>
      <c r="D35" s="51">
        <v>135.27000000000001</v>
      </c>
      <c r="E35" s="27" t="s">
        <v>23</v>
      </c>
      <c r="F35" s="66">
        <v>26158</v>
      </c>
      <c r="G35" s="71">
        <v>19</v>
      </c>
      <c r="H35" s="6">
        <f t="shared" si="2"/>
        <v>3147.0535817254386</v>
      </c>
      <c r="I35" s="6">
        <f t="shared" si="3"/>
        <v>2320.5145265025503</v>
      </c>
    </row>
    <row r="36" spans="1:9" ht="25.5" x14ac:dyDescent="0.25">
      <c r="A36" s="9">
        <v>29</v>
      </c>
      <c r="B36" s="44" t="s">
        <v>49</v>
      </c>
      <c r="C36" s="7" t="s">
        <v>23</v>
      </c>
      <c r="D36" s="51">
        <v>37.18</v>
      </c>
      <c r="E36" s="27" t="s">
        <v>23</v>
      </c>
      <c r="F36" s="66">
        <v>26158</v>
      </c>
      <c r="G36" s="71">
        <v>59</v>
      </c>
      <c r="H36" s="6">
        <f t="shared" si="2"/>
        <v>11439.629585798819</v>
      </c>
      <c r="I36" s="6">
        <f t="shared" si="3"/>
        <v>8442.6035502958584</v>
      </c>
    </row>
    <row r="37" spans="1:9" x14ac:dyDescent="0.25">
      <c r="A37" s="9">
        <v>30</v>
      </c>
      <c r="B37" s="45" t="s">
        <v>50</v>
      </c>
      <c r="C37" s="7" t="s">
        <v>23</v>
      </c>
      <c r="D37" s="51">
        <v>49.57</v>
      </c>
      <c r="E37" s="27" t="s">
        <v>23</v>
      </c>
      <c r="F37" s="66">
        <v>26158</v>
      </c>
      <c r="G37" s="71">
        <v>38</v>
      </c>
      <c r="H37" s="6">
        <f t="shared" si="2"/>
        <v>8574.0461569497693</v>
      </c>
      <c r="I37" s="6">
        <f t="shared" si="3"/>
        <v>6332.3784547105106</v>
      </c>
    </row>
    <row r="38" spans="1:9" x14ac:dyDescent="0.25">
      <c r="A38" s="9">
        <v>31</v>
      </c>
      <c r="B38" s="45" t="s">
        <v>51</v>
      </c>
      <c r="C38" s="7" t="s">
        <v>23</v>
      </c>
      <c r="D38" s="51">
        <v>148.72</v>
      </c>
      <c r="E38" s="27" t="s">
        <v>23</v>
      </c>
      <c r="F38" s="66">
        <v>26158</v>
      </c>
      <c r="G38" s="71">
        <v>19</v>
      </c>
      <c r="H38" s="6">
        <f t="shared" si="2"/>
        <v>2864.1573964497047</v>
      </c>
      <c r="I38" s="6">
        <f t="shared" si="3"/>
        <v>2110.6508875739646</v>
      </c>
    </row>
    <row r="39" spans="1:9" ht="25.5" x14ac:dyDescent="0.25">
      <c r="A39" s="9">
        <v>32</v>
      </c>
      <c r="B39" s="44" t="s">
        <v>52</v>
      </c>
      <c r="C39" s="7" t="s">
        <v>23</v>
      </c>
      <c r="D39" s="51" t="s">
        <v>9</v>
      </c>
      <c r="E39" s="27" t="s">
        <v>23</v>
      </c>
      <c r="F39" s="66">
        <v>26158</v>
      </c>
      <c r="G39" s="71">
        <v>59</v>
      </c>
      <c r="H39" s="6" t="s">
        <v>5</v>
      </c>
      <c r="I39" s="6" t="s">
        <v>5</v>
      </c>
    </row>
    <row r="40" spans="1:9" x14ac:dyDescent="0.25">
      <c r="A40" s="9">
        <v>33</v>
      </c>
      <c r="B40" s="45" t="s">
        <v>67</v>
      </c>
      <c r="C40" s="7" t="s">
        <v>23</v>
      </c>
      <c r="D40" s="51" t="s">
        <v>10</v>
      </c>
      <c r="E40" s="27" t="s">
        <v>23</v>
      </c>
      <c r="F40" s="66">
        <v>26158</v>
      </c>
      <c r="G40" s="71">
        <v>38</v>
      </c>
      <c r="H40" s="6" t="s">
        <v>5</v>
      </c>
      <c r="I40" s="6" t="s">
        <v>5</v>
      </c>
    </row>
    <row r="41" spans="1:9" x14ac:dyDescent="0.25">
      <c r="A41" s="9">
        <v>34</v>
      </c>
      <c r="B41" s="46" t="s">
        <v>68</v>
      </c>
      <c r="C41" s="7" t="s">
        <v>23</v>
      </c>
      <c r="D41" s="52" t="s">
        <v>11</v>
      </c>
      <c r="E41" s="28" t="s">
        <v>23</v>
      </c>
      <c r="F41" s="66">
        <v>26158</v>
      </c>
      <c r="G41" s="71">
        <v>19</v>
      </c>
      <c r="H41" s="31" t="s">
        <v>5</v>
      </c>
      <c r="I41" s="31" t="s">
        <v>5</v>
      </c>
    </row>
    <row r="42" spans="1:9" x14ac:dyDescent="0.25">
      <c r="A42" s="9">
        <v>35</v>
      </c>
      <c r="B42" s="47" t="s">
        <v>39</v>
      </c>
      <c r="C42" s="7" t="s">
        <v>23</v>
      </c>
      <c r="D42" s="51">
        <v>39.6</v>
      </c>
      <c r="E42" s="35" t="s">
        <v>23</v>
      </c>
      <c r="F42" s="66">
        <v>26158</v>
      </c>
      <c r="G42" s="71">
        <v>59</v>
      </c>
      <c r="H42" s="6">
        <f>12*1.348*(1/D42*F42)+G42</f>
        <v>10744.146666666667</v>
      </c>
      <c r="I42" s="6">
        <f>12*(1/D42*F42)</f>
        <v>7926.6666666666661</v>
      </c>
    </row>
    <row r="43" spans="1:9" x14ac:dyDescent="0.25">
      <c r="A43" s="9">
        <v>36</v>
      </c>
      <c r="B43" s="47" t="s">
        <v>40</v>
      </c>
      <c r="C43" s="7" t="s">
        <v>23</v>
      </c>
      <c r="D43" s="51">
        <v>52.8</v>
      </c>
      <c r="E43" s="32" t="s">
        <v>23</v>
      </c>
      <c r="F43" s="66">
        <v>26158</v>
      </c>
      <c r="G43" s="71">
        <v>38</v>
      </c>
      <c r="H43" s="6">
        <f>12*1.348*(1/D43*F43)+G43</f>
        <v>8051.8600000000015</v>
      </c>
      <c r="I43" s="6">
        <f>12*(1/D43*F43)</f>
        <v>5945</v>
      </c>
    </row>
    <row r="44" spans="1:9" x14ac:dyDescent="0.25">
      <c r="A44" s="9">
        <v>37</v>
      </c>
      <c r="B44" s="47" t="s">
        <v>41</v>
      </c>
      <c r="C44" s="7" t="s">
        <v>23</v>
      </c>
      <c r="D44" s="51">
        <v>158.4</v>
      </c>
      <c r="E44" s="32" t="s">
        <v>23</v>
      </c>
      <c r="F44" s="66">
        <v>26158</v>
      </c>
      <c r="G44" s="71">
        <v>19</v>
      </c>
      <c r="H44" s="6">
        <f>12*1.348*(1/D44*F44)+G44</f>
        <v>2690.2866666666669</v>
      </c>
      <c r="I44" s="6">
        <f>12*(1/D44*F44)</f>
        <v>1981.6666666666665</v>
      </c>
    </row>
    <row r="45" spans="1:9" x14ac:dyDescent="0.25">
      <c r="A45" s="9">
        <v>38</v>
      </c>
      <c r="B45" s="48" t="s">
        <v>42</v>
      </c>
      <c r="C45" s="7" t="s">
        <v>23</v>
      </c>
      <c r="D45" s="51" t="s">
        <v>69</v>
      </c>
      <c r="E45" s="32" t="s">
        <v>23</v>
      </c>
      <c r="F45" s="66">
        <v>26158</v>
      </c>
      <c r="G45" s="71">
        <v>59</v>
      </c>
      <c r="H45" s="6" t="s">
        <v>5</v>
      </c>
      <c r="I45" s="6" t="s">
        <v>5</v>
      </c>
    </row>
    <row r="46" spans="1:9" x14ac:dyDescent="0.25">
      <c r="A46" s="9">
        <v>39</v>
      </c>
      <c r="B46" s="47" t="s">
        <v>43</v>
      </c>
      <c r="C46" s="7" t="s">
        <v>23</v>
      </c>
      <c r="D46" s="51" t="s">
        <v>70</v>
      </c>
      <c r="E46" s="32" t="s">
        <v>23</v>
      </c>
      <c r="F46" s="66">
        <v>26158</v>
      </c>
      <c r="G46" s="71">
        <v>38</v>
      </c>
      <c r="H46" s="6" t="s">
        <v>5</v>
      </c>
      <c r="I46" s="6" t="s">
        <v>5</v>
      </c>
    </row>
    <row r="47" spans="1:9" x14ac:dyDescent="0.25">
      <c r="A47" s="9">
        <v>40</v>
      </c>
      <c r="B47" s="47" t="s">
        <v>44</v>
      </c>
      <c r="C47" s="7" t="s">
        <v>23</v>
      </c>
      <c r="D47" s="52" t="s">
        <v>71</v>
      </c>
      <c r="E47" s="32" t="s">
        <v>23</v>
      </c>
      <c r="F47" s="66">
        <v>26158</v>
      </c>
      <c r="G47" s="71">
        <v>19</v>
      </c>
      <c r="H47" s="6" t="s">
        <v>5</v>
      </c>
      <c r="I47" s="6" t="s">
        <v>5</v>
      </c>
    </row>
    <row r="48" spans="1:9" ht="38.25" x14ac:dyDescent="0.25">
      <c r="A48" s="9">
        <v>41</v>
      </c>
      <c r="B48" s="49" t="s">
        <v>18</v>
      </c>
      <c r="C48" s="58">
        <v>3.35</v>
      </c>
      <c r="D48" s="53">
        <v>10.199999999999999</v>
      </c>
      <c r="E48" s="32">
        <v>42641</v>
      </c>
      <c r="F48" s="66">
        <v>25822</v>
      </c>
      <c r="G48" s="71">
        <v>529</v>
      </c>
      <c r="H48" s="6">
        <f>12*1.348*(1/C48*E48+1/D48*F48)+G48</f>
        <v>247378.40516242318</v>
      </c>
      <c r="I48" s="6">
        <f t="shared" ref="I48:I50" si="4">12*(1/C48*E48+1/D48*F48)</f>
        <v>183122.70412642666</v>
      </c>
    </row>
    <row r="49" spans="1:9" ht="38.25" x14ac:dyDescent="0.25">
      <c r="A49" s="9">
        <v>42</v>
      </c>
      <c r="B49" s="39" t="s">
        <v>19</v>
      </c>
      <c r="C49" s="11">
        <v>7.64</v>
      </c>
      <c r="D49" s="53">
        <v>15.1</v>
      </c>
      <c r="E49" s="32">
        <v>42641</v>
      </c>
      <c r="F49" s="66">
        <v>25822</v>
      </c>
      <c r="G49" s="71">
        <v>529</v>
      </c>
      <c r="H49" s="6">
        <f>12*1.348*(1/C49*E49+1/D49*F49)+G49</f>
        <v>118473.86057764989</v>
      </c>
      <c r="I49" s="6">
        <f t="shared" si="4"/>
        <v>87496.187372143817</v>
      </c>
    </row>
    <row r="50" spans="1:9" ht="25.5" x14ac:dyDescent="0.25">
      <c r="A50" s="9">
        <v>43</v>
      </c>
      <c r="B50" s="59" t="s">
        <v>56</v>
      </c>
      <c r="C50" s="11">
        <v>7.64</v>
      </c>
      <c r="D50" s="53">
        <v>34.6</v>
      </c>
      <c r="E50" s="32">
        <v>42124</v>
      </c>
      <c r="F50" s="66">
        <v>25822</v>
      </c>
      <c r="G50" s="71">
        <v>265</v>
      </c>
      <c r="H50" s="6">
        <f>12*1.348*(1/C50*E50+1/D50*F50)+G50</f>
        <v>101525.35500892777</v>
      </c>
      <c r="I50" s="6">
        <f t="shared" si="4"/>
        <v>75118.957721756495</v>
      </c>
    </row>
    <row r="51" spans="1:9" ht="38.25" x14ac:dyDescent="0.25">
      <c r="A51" s="9">
        <v>44</v>
      </c>
      <c r="B51" s="59" t="s">
        <v>57</v>
      </c>
      <c r="C51" s="7" t="s">
        <v>12</v>
      </c>
      <c r="D51" s="53">
        <v>34.6</v>
      </c>
      <c r="E51" s="32">
        <v>42124</v>
      </c>
      <c r="F51" s="66">
        <v>25822</v>
      </c>
      <c r="G51" s="71">
        <v>265</v>
      </c>
      <c r="H51" s="6" t="s">
        <v>5</v>
      </c>
      <c r="I51" s="6" t="s">
        <v>5</v>
      </c>
    </row>
    <row r="52" spans="1:9" ht="25.5" x14ac:dyDescent="0.25">
      <c r="A52" s="9">
        <v>45</v>
      </c>
      <c r="B52" s="60" t="s">
        <v>58</v>
      </c>
      <c r="C52" s="55" t="s">
        <v>22</v>
      </c>
      <c r="D52" s="54">
        <v>34.6</v>
      </c>
      <c r="E52" s="32">
        <v>42124</v>
      </c>
      <c r="F52" s="66">
        <v>25822</v>
      </c>
      <c r="G52" s="71">
        <v>265</v>
      </c>
      <c r="H52" s="31" t="s">
        <v>5</v>
      </c>
      <c r="I52" s="31" t="s">
        <v>5</v>
      </c>
    </row>
    <row r="53" spans="1:9" ht="42.75" customHeight="1" x14ac:dyDescent="0.25">
      <c r="A53" s="9">
        <v>46</v>
      </c>
      <c r="B53" s="59" t="s">
        <v>59</v>
      </c>
      <c r="C53" s="55">
        <v>20</v>
      </c>
      <c r="D53" s="54">
        <v>34.6</v>
      </c>
      <c r="E53" s="32">
        <v>42124</v>
      </c>
      <c r="F53" s="66">
        <v>25822</v>
      </c>
      <c r="G53" s="71">
        <v>265</v>
      </c>
      <c r="H53" s="6">
        <f>12*1.348*(1/C53*E53+1/D53*F53)+G53</f>
        <v>46407.049350289024</v>
      </c>
      <c r="I53" s="6">
        <f t="shared" ref="I53:I60" si="5">12*(1/C53*E53+1/D53*F53)</f>
        <v>34230.00693641619</v>
      </c>
    </row>
    <row r="54" spans="1:9" ht="42.6" customHeight="1" x14ac:dyDescent="0.25">
      <c r="A54" s="9">
        <v>47</v>
      </c>
      <c r="B54" s="64" t="s">
        <v>86</v>
      </c>
      <c r="C54" s="77">
        <v>0.27700000000000002</v>
      </c>
      <c r="D54" s="78">
        <v>0.3</v>
      </c>
      <c r="E54" s="113">
        <v>46930</v>
      </c>
      <c r="F54" s="114">
        <v>31964</v>
      </c>
      <c r="G54" s="115">
        <v>20010</v>
      </c>
      <c r="H54" s="6">
        <f>12*1.348*(1/C54*E54+1/D54*F54)+G54</f>
        <v>4484085.3420938635</v>
      </c>
      <c r="I54" s="6">
        <f t="shared" si="5"/>
        <v>3311628.5920577617</v>
      </c>
    </row>
    <row r="55" spans="1:9" ht="54" customHeight="1" x14ac:dyDescent="0.25">
      <c r="A55" s="9">
        <v>48</v>
      </c>
      <c r="B55" s="64" t="s">
        <v>91</v>
      </c>
      <c r="C55" s="77">
        <v>0.32005</v>
      </c>
      <c r="D55" s="78">
        <v>0.34661999999999998</v>
      </c>
      <c r="E55" s="113">
        <v>46930</v>
      </c>
      <c r="F55" s="114">
        <v>31964</v>
      </c>
      <c r="G55" s="115">
        <v>20010</v>
      </c>
      <c r="H55" s="6">
        <f>12*1.348*(1/C55*E55+1/D55*F55)+G55</f>
        <v>3883641.1040741238</v>
      </c>
      <c r="I55" s="6">
        <f t="shared" si="5"/>
        <v>2866195.1810638895</v>
      </c>
    </row>
    <row r="56" spans="1:9" ht="57" customHeight="1" x14ac:dyDescent="0.25">
      <c r="A56" s="9">
        <v>49</v>
      </c>
      <c r="B56" s="64" t="s">
        <v>92</v>
      </c>
      <c r="C56" s="77">
        <v>0.36499999999999999</v>
      </c>
      <c r="D56" s="78">
        <v>0.39530999999999999</v>
      </c>
      <c r="E56" s="113">
        <v>46930</v>
      </c>
      <c r="F56" s="114">
        <v>31964</v>
      </c>
      <c r="G56" s="115">
        <v>20010</v>
      </c>
      <c r="H56" s="6">
        <f>12*1.348*(1/C56*E56+1/D56*F56)+G56</f>
        <v>3407804.7306192508</v>
      </c>
      <c r="I56" s="6">
        <f t="shared" si="5"/>
        <v>2513200.8387383162</v>
      </c>
    </row>
    <row r="57" spans="1:9" ht="54.75" customHeight="1" thickBot="1" x14ac:dyDescent="0.3">
      <c r="A57" s="9">
        <v>50</v>
      </c>
      <c r="B57" s="50" t="s">
        <v>20</v>
      </c>
      <c r="C57" s="67">
        <v>285</v>
      </c>
      <c r="D57" s="68">
        <v>1425</v>
      </c>
      <c r="E57" s="6">
        <v>49470</v>
      </c>
      <c r="F57" s="32">
        <v>33368</v>
      </c>
      <c r="G57" s="72">
        <v>35</v>
      </c>
      <c r="H57" s="69">
        <f>12*1.348*(1/C57*E57+1/D57*F57)+G57</f>
        <v>3221.5925389473691</v>
      </c>
      <c r="I57" s="69">
        <f>12*(1/C57*E57+1/D57*F57)</f>
        <v>2363.9410526315792</v>
      </c>
    </row>
    <row r="58" spans="1:9" s="8" customFormat="1" ht="42.6" customHeight="1" thickBot="1" x14ac:dyDescent="0.25">
      <c r="A58" s="82">
        <v>23</v>
      </c>
      <c r="B58" s="83"/>
      <c r="C58" s="83"/>
      <c r="D58" s="83"/>
      <c r="E58" s="83"/>
      <c r="F58" s="83"/>
      <c r="G58" s="83"/>
      <c r="H58" s="83"/>
      <c r="I58" s="84"/>
    </row>
    <row r="59" spans="1:9" s="8" customFormat="1" ht="36" customHeight="1" thickBot="1" x14ac:dyDescent="0.25">
      <c r="A59" s="33">
        <v>51</v>
      </c>
      <c r="B59" s="36" t="s">
        <v>16</v>
      </c>
      <c r="C59" s="29">
        <v>92</v>
      </c>
      <c r="D59" s="61">
        <v>1100</v>
      </c>
      <c r="E59" s="12">
        <v>47817</v>
      </c>
      <c r="F59" s="70">
        <v>37677</v>
      </c>
      <c r="G59" s="73">
        <v>158</v>
      </c>
      <c r="H59" s="12">
        <f>12*1.348*(1/C59*E59+1/D59*F59)+G59</f>
        <v>9119.5334109090927</v>
      </c>
      <c r="I59" s="12">
        <f t="shared" si="5"/>
        <v>6648.0218181818182</v>
      </c>
    </row>
    <row r="60" spans="1:9" s="13" customFormat="1" ht="48" customHeight="1" thickBot="1" x14ac:dyDescent="0.3">
      <c r="A60" s="37">
        <v>52</v>
      </c>
      <c r="B60" s="112" t="s">
        <v>84</v>
      </c>
      <c r="C60" s="62">
        <v>82</v>
      </c>
      <c r="D60" s="63">
        <v>1100</v>
      </c>
      <c r="E60" s="75">
        <v>47817</v>
      </c>
      <c r="F60" s="76">
        <v>37677</v>
      </c>
      <c r="G60" s="74">
        <v>158</v>
      </c>
      <c r="H60" s="14">
        <f>12*1.348*(1/C60*E60+1/D60*F60)+G60</f>
        <v>10144.835362128604</v>
      </c>
      <c r="I60" s="14">
        <f t="shared" si="5"/>
        <v>7408.6315742793795</v>
      </c>
    </row>
    <row r="61" spans="1:9" s="13" customFormat="1" x14ac:dyDescent="0.25">
      <c r="A61" s="15"/>
      <c r="B61" s="26"/>
      <c r="C61" s="16"/>
      <c r="D61" s="16"/>
      <c r="E61" s="3"/>
      <c r="F61" s="3"/>
      <c r="G61" s="3" t="s">
        <v>13</v>
      </c>
      <c r="H61" s="17"/>
      <c r="I61" s="17"/>
    </row>
    <row r="62" spans="1:9" x14ac:dyDescent="0.25">
      <c r="A62" s="15"/>
      <c r="B62" s="18" t="s">
        <v>14</v>
      </c>
      <c r="C62" s="19"/>
      <c r="D62" s="19"/>
    </row>
    <row r="63" spans="1:9" ht="25.5" x14ac:dyDescent="0.25">
      <c r="A63" s="15" t="s">
        <v>23</v>
      </c>
      <c r="B63" s="20" t="s">
        <v>15</v>
      </c>
      <c r="C63" s="21"/>
      <c r="D63" s="21"/>
    </row>
    <row r="64" spans="1:9" x14ac:dyDescent="0.25">
      <c r="A64" s="22" t="s">
        <v>5</v>
      </c>
      <c r="B64" s="2" t="s">
        <v>24</v>
      </c>
      <c r="C64" s="2"/>
      <c r="D64" s="2"/>
    </row>
    <row r="65" spans="1:3" x14ac:dyDescent="0.25">
      <c r="A65" s="30" t="s">
        <v>45</v>
      </c>
      <c r="B65" s="24" t="s">
        <v>21</v>
      </c>
    </row>
    <row r="72" spans="1:3" x14ac:dyDescent="0.25">
      <c r="C72" s="25"/>
    </row>
  </sheetData>
  <mergeCells count="12">
    <mergeCell ref="A7:I7"/>
    <mergeCell ref="A58:I58"/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rintOptions horizontalCentered="1"/>
  <pageMargins left="0.11811023622047245" right="0.11811023622047245" top="0.19685039370078741" bottom="0.19685039370078741" header="0.31496062992125984" footer="0.31496062992125984"/>
  <pageSetup paperSize="8" scale="8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C08BE10C300E4BAD1A243262B7B585" ma:contentTypeVersion="1" ma:contentTypeDescription="Vytvoří nový dokument" ma:contentTypeScope="" ma:versionID="96e58306ef7bbdc986717525f8f397ec">
  <xsd:schema xmlns:xsd="http://www.w3.org/2001/XMLSchema" xmlns:xs="http://www.w3.org/2001/XMLSchema" xmlns:p="http://schemas.microsoft.com/office/2006/metadata/properties" xmlns:ns1="http://schemas.microsoft.com/sharepoint/v3" xmlns:ns2="5588a755-e40f-45e3-afc6-52ff6b0e7168" targetNamespace="http://schemas.microsoft.com/office/2006/metadata/properties" ma:root="true" ma:fieldsID="d3c5b313ff4b13acdcc3818bb6ca9681" ns1:_="" ns2:_="">
    <xsd:import namespace="http://schemas.microsoft.com/sharepoint/v3"/>
    <xsd:import namespace="5588a755-e40f-45e3-afc6-52ff6b0e71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Datum zahájení plánování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Datum ukončení plánování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8a755-e40f-45e3-afc6-52ff6b0e716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_dlc_DocId xmlns="5588a755-e40f-45e3-afc6-52ff6b0e7168">Q4SRYUWW5RQ2-479-206</_dlc_DocId>
    <_dlc_DocIdUrl xmlns="5588a755-e40f-45e3-afc6-52ff6b0e7168">
      <Url>https://www.zkola.cz/management/oddelenirozpoctuvprenesene/zaklinfoprovsechnyskoly/_layouts/15/DocIdRedir.aspx?ID=Q4SRYUWW5RQ2-479-206</Url>
      <Description>Q4SRYUWW5RQ2-479-206</Description>
    </_dlc_DocIdUrl>
  </documentManagement>
</p:properties>
</file>

<file path=customXml/itemProps1.xml><?xml version="1.0" encoding="utf-8"?>
<ds:datastoreItem xmlns:ds="http://schemas.openxmlformats.org/officeDocument/2006/customXml" ds:itemID="{61C8C89B-DBBD-43B5-B9DA-B15B3B7DDF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88a755-e40f-45e3-afc6-52ff6b0e71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0FDE15-09DA-4166-85F2-A5563837B5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52EA57-A8C9-4E4C-9D8D-BA488F9F8C7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9F3CCA6-D1E4-460D-A335-F34A08546D0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5588a755-e40f-45e3-afc6-52ff6b0e7168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krajské normativy 25 celorok</vt:lpstr>
      <vt:lpstr>'krajské normativy 25 celorok'!Názvy_tisku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Heřmanská Ludmila</dc:creator>
  <cp:lastModifiedBy>Vašicová Radka</cp:lastModifiedBy>
  <cp:lastPrinted>2025-05-12T05:46:13Z</cp:lastPrinted>
  <dcterms:created xsi:type="dcterms:W3CDTF">2016-02-16T09:20:20Z</dcterms:created>
  <dcterms:modified xsi:type="dcterms:W3CDTF">2025-05-19T11:43:05Z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c1750101-36aa-4e25-ac76-edb370d8259e</vt:lpwstr>
  </property>
  <property fmtid="{D5CDD505-2E9C-101B-9397-08002B2CF9AE}" pid="3" name="ContentTypeId">
    <vt:lpwstr>0x0101009FC08BE10C300E4BAD1A243262B7B585</vt:lpwstr>
  </property>
</Properties>
</file>