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krzlinsky-my.sharepoint.com/personal/tomas_marek_zlinskykraj_cz/Documents/Dokumenty/602/"/>
    </mc:Choice>
  </mc:AlternateContent>
  <xr:revisionPtr revIDLastSave="14" documentId="8_{5E77CCDC-345C-4D8C-8B0D-9245DAB07E1F}" xr6:coauthVersionLast="47" xr6:coauthVersionMax="47" xr10:uidLastSave="{D9D11182-63CA-439C-9380-F5872BEB40CE}"/>
  <bookViews>
    <workbookView xWindow="-120" yWindow="-120" windowWidth="29040" windowHeight="15720" xr2:uid="{53D83F74-5BE9-444C-9522-B592FB63C041}"/>
  </bookViews>
  <sheets>
    <sheet name="Žádost_RP33_bydlení" sheetId="1" r:id="rId1"/>
    <sheet name="List1" sheetId="17" state="hidden" r:id="rId2"/>
    <sheet name="Poč. obyvatel k 1. 1.2025" sheetId="16" state="hidden" r:id="rId3"/>
    <sheet name="A-Z_2024" sheetId="14" state="hidden" r:id="rId4"/>
    <sheet name="projekt" sheetId="3" state="hidden" r:id="rId5"/>
    <sheet name="TEMP_sumar" sheetId="10" state="hidden" r:id="rId6"/>
    <sheet name="sumar_katastr" sheetId="12" state="hidden" r:id="rId7"/>
    <sheet name="sumar_ucel" sheetId="11" state="hidden" r:id="rId8"/>
    <sheet name="sumar_vystupy" sheetId="7" state="hidden" r:id="rId9"/>
    <sheet name="sumar_vydaje" sheetId="8" state="hidden" r:id="rId10"/>
    <sheet name="sumar" sheetId="4" state="hidden" r:id="rId11"/>
    <sheet name="Příloha Žádosti" sheetId="2" state="hidden" r:id="rId12"/>
  </sheets>
  <definedNames>
    <definedName name="dotace_pozadovana">Žádost_RP33_bydlení!#REF!</definedName>
    <definedName name="_xlnm.Print_Area" localSheetId="11">'Příloha Žádosti'!$A$1:$F$50</definedName>
    <definedName name="_xlnm.Print_Area" localSheetId="0">Žádost_RP33_bydlení!$A$1:$BE$437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91" i="1" l="1"/>
  <c r="AG191" i="1"/>
  <c r="BF197" i="1"/>
  <c r="U83" i="1"/>
  <c r="O9" i="1" s="1"/>
  <c r="K2" i="4" s="1"/>
  <c r="U90" i="1"/>
  <c r="U89" i="1"/>
  <c r="U85" i="1"/>
  <c r="O168" i="1"/>
  <c r="O165" i="1"/>
  <c r="K37" i="1"/>
  <c r="AH37" i="1"/>
  <c r="AM186" i="1"/>
  <c r="BH191" i="1"/>
  <c r="AS191" i="1"/>
  <c r="L191" i="1" s="1"/>
  <c r="BF190" i="1"/>
  <c r="AS190" i="1"/>
  <c r="L190" i="1" s="1"/>
  <c r="BF198" i="1"/>
  <c r="AG190" i="1"/>
  <c r="AM20" i="1"/>
  <c r="AM19" i="1"/>
  <c r="BI163" i="1"/>
  <c r="BI165" i="1"/>
  <c r="BI166" i="1"/>
  <c r="AF210" i="1"/>
  <c r="G210" i="1"/>
  <c r="B172" i="1"/>
  <c r="AG194" i="1"/>
  <c r="AM174" i="1"/>
  <c r="AS68" i="1"/>
  <c r="DI2" i="4" s="1"/>
  <c r="AF78" i="1"/>
  <c r="U91" i="1"/>
  <c r="B83" i="1"/>
  <c r="DM2" i="4"/>
  <c r="DK2" i="4"/>
  <c r="DG2" i="4"/>
  <c r="DE2" i="4"/>
  <c r="DC2" i="4"/>
  <c r="CF2" i="4"/>
  <c r="CE2" i="4"/>
  <c r="CD2" i="4"/>
  <c r="CC2" i="4"/>
  <c r="CA2" i="4"/>
  <c r="BZ2" i="4"/>
  <c r="BY2" i="4"/>
  <c r="BX2" i="4"/>
  <c r="BV2" i="4"/>
  <c r="BU2" i="4"/>
  <c r="BT2" i="4"/>
  <c r="BS2" i="4"/>
  <c r="BQ2" i="4"/>
  <c r="BP2" i="4"/>
  <c r="BO2" i="4"/>
  <c r="BN2" i="4"/>
  <c r="BL2" i="4"/>
  <c r="BK2" i="4"/>
  <c r="BJ2" i="4"/>
  <c r="BI2" i="4"/>
  <c r="BG2" i="4"/>
  <c r="BF2" i="4"/>
  <c r="BE2" i="4"/>
  <c r="BD2" i="4"/>
  <c r="BB2" i="4"/>
  <c r="BA2" i="4"/>
  <c r="AZ2" i="4"/>
  <c r="AY2" i="4"/>
  <c r="AX2" i="4"/>
  <c r="AU2" i="4"/>
  <c r="AS2" i="4"/>
  <c r="AM2" i="4"/>
  <c r="AJ2" i="4"/>
  <c r="AI2" i="4"/>
  <c r="AH2" i="4"/>
  <c r="AG2" i="4"/>
  <c r="AF2" i="4"/>
  <c r="AE2" i="4"/>
  <c r="AD2" i="4"/>
  <c r="AC2" i="4"/>
  <c r="AB2" i="4"/>
  <c r="AA2" i="4"/>
  <c r="Z2" i="4"/>
  <c r="Y2" i="4"/>
  <c r="X2" i="4"/>
  <c r="W2" i="4"/>
  <c r="V2" i="4"/>
  <c r="U2" i="4"/>
  <c r="T2" i="4"/>
  <c r="S2" i="4"/>
  <c r="R2" i="4"/>
  <c r="Q2" i="4"/>
  <c r="P2" i="4"/>
  <c r="O2" i="4"/>
  <c r="N2" i="4"/>
  <c r="M2" i="4"/>
  <c r="L2" i="4"/>
  <c r="J2" i="4"/>
  <c r="H2" i="4"/>
  <c r="G2" i="4"/>
  <c r="D2" i="4"/>
  <c r="A2" i="4"/>
  <c r="I2" i="4"/>
  <c r="B87" i="1"/>
  <c r="B86" i="1"/>
  <c r="B85" i="1"/>
  <c r="B84" i="1"/>
  <c r="G11" i="12"/>
  <c r="F11" i="12"/>
  <c r="E11" i="12"/>
  <c r="D11" i="12"/>
  <c r="G10" i="12"/>
  <c r="F10" i="12"/>
  <c r="E10" i="12"/>
  <c r="D10" i="12"/>
  <c r="G9" i="12"/>
  <c r="F9" i="12"/>
  <c r="E9" i="12"/>
  <c r="D9" i="12"/>
  <c r="G8" i="12"/>
  <c r="F8" i="12"/>
  <c r="E8" i="12"/>
  <c r="D8" i="12"/>
  <c r="G7" i="12"/>
  <c r="F7" i="12"/>
  <c r="E7" i="12"/>
  <c r="D7" i="12"/>
  <c r="G6" i="12"/>
  <c r="F6" i="12"/>
  <c r="E6" i="12"/>
  <c r="D6" i="12"/>
  <c r="G5" i="12"/>
  <c r="F5" i="12"/>
  <c r="E5" i="12"/>
  <c r="D5" i="12"/>
  <c r="G4" i="12"/>
  <c r="F4" i="12"/>
  <c r="E4" i="12"/>
  <c r="D4" i="12"/>
  <c r="G3" i="12"/>
  <c r="F3" i="12"/>
  <c r="E3" i="12"/>
  <c r="D3" i="12"/>
  <c r="G2" i="12"/>
  <c r="F2" i="12"/>
  <c r="E2" i="12"/>
  <c r="D2" i="12"/>
  <c r="B7" i="12"/>
  <c r="B8" i="12"/>
  <c r="B9" i="12"/>
  <c r="B10" i="12"/>
  <c r="B11" i="12"/>
  <c r="B6" i="12"/>
  <c r="B5" i="12"/>
  <c r="B4" i="12"/>
  <c r="B3" i="12"/>
  <c r="B2" i="12"/>
  <c r="B3" i="11"/>
  <c r="B4" i="11"/>
  <c r="B5" i="11"/>
  <c r="B6" i="11"/>
  <c r="B2" i="11"/>
  <c r="E6" i="11"/>
  <c r="E5" i="11"/>
  <c r="E3" i="11"/>
  <c r="E2" i="11"/>
  <c r="B3" i="8"/>
  <c r="B4" i="8"/>
  <c r="B5" i="8"/>
  <c r="B6" i="8"/>
  <c r="B7" i="8"/>
  <c r="B8" i="8"/>
  <c r="B2" i="8"/>
  <c r="B2" i="7"/>
  <c r="E2" i="7"/>
  <c r="G8" i="8"/>
  <c r="F8" i="8"/>
  <c r="E8" i="8"/>
  <c r="D8" i="8"/>
  <c r="G7" i="8"/>
  <c r="F7" i="8"/>
  <c r="E7" i="8"/>
  <c r="D7" i="8"/>
  <c r="G6" i="8"/>
  <c r="F6" i="8"/>
  <c r="E6" i="8"/>
  <c r="D6" i="8"/>
  <c r="G5" i="8"/>
  <c r="F5" i="8"/>
  <c r="E5" i="8"/>
  <c r="D5" i="8"/>
  <c r="G4" i="8"/>
  <c r="F4" i="8"/>
  <c r="E4" i="8"/>
  <c r="D4" i="8"/>
  <c r="G3" i="8"/>
  <c r="F3" i="8"/>
  <c r="E3" i="8"/>
  <c r="D3" i="8"/>
  <c r="G2" i="8"/>
  <c r="F2" i="8"/>
  <c r="E2" i="8"/>
  <c r="D2" i="8"/>
  <c r="D2" i="7"/>
  <c r="C344" i="1"/>
  <c r="C327" i="1"/>
  <c r="AS176" i="1"/>
  <c r="H3" i="8"/>
  <c r="AS177" i="1"/>
  <c r="AS178" i="1"/>
  <c r="H5" i="8"/>
  <c r="AS179" i="1"/>
  <c r="H6" i="8"/>
  <c r="AS180" i="1"/>
  <c r="H7" i="8"/>
  <c r="AS181" i="1"/>
  <c r="CG2" i="4"/>
  <c r="AS182" i="1"/>
  <c r="AS183" i="1"/>
  <c r="AS184" i="1"/>
  <c r="AS175" i="1"/>
  <c r="BC2" i="4" s="1"/>
  <c r="B218" i="1"/>
  <c r="DL2" i="4"/>
  <c r="D5" i="11"/>
  <c r="DH2" i="4"/>
  <c r="DF2" i="4"/>
  <c r="DD2" i="4"/>
  <c r="B220" i="1"/>
  <c r="B219" i="1"/>
  <c r="B217" i="1"/>
  <c r="B216" i="1"/>
  <c r="B90" i="3"/>
  <c r="B89" i="3"/>
  <c r="B87" i="3"/>
  <c r="B86" i="3"/>
  <c r="B85" i="3"/>
  <c r="B84" i="3"/>
  <c r="B82" i="3"/>
  <c r="B81" i="3"/>
  <c r="B79" i="3"/>
  <c r="B77" i="3"/>
  <c r="B76" i="3"/>
  <c r="B74" i="3"/>
  <c r="B72" i="3"/>
  <c r="B71" i="3"/>
  <c r="B68" i="3"/>
  <c r="B65" i="3"/>
  <c r="B64" i="3"/>
  <c r="B61" i="3"/>
  <c r="B60" i="3"/>
  <c r="B57" i="3"/>
  <c r="B56" i="3"/>
  <c r="B55" i="3"/>
  <c r="B54" i="3"/>
  <c r="B53" i="3"/>
  <c r="B43" i="3"/>
  <c r="B40" i="3"/>
  <c r="B39" i="3"/>
  <c r="B38" i="3"/>
  <c r="B37" i="3"/>
  <c r="B36" i="3"/>
  <c r="B35" i="3"/>
  <c r="B34" i="3"/>
  <c r="B33" i="3"/>
  <c r="B32" i="3"/>
  <c r="B28" i="3"/>
  <c r="B27" i="3"/>
  <c r="B26" i="3"/>
  <c r="B25" i="3"/>
  <c r="B24" i="3"/>
  <c r="B23" i="3"/>
  <c r="B22" i="3"/>
  <c r="B21" i="3"/>
  <c r="B20" i="3"/>
  <c r="B19" i="3"/>
  <c r="B17" i="3"/>
  <c r="B16" i="3"/>
  <c r="B15" i="3"/>
  <c r="B14" i="3"/>
  <c r="B13" i="3"/>
  <c r="B12" i="3"/>
  <c r="B11" i="3"/>
  <c r="B10" i="3"/>
  <c r="B9" i="3"/>
  <c r="B1" i="3"/>
  <c r="B8" i="3"/>
  <c r="B83" i="3"/>
  <c r="B73" i="3"/>
  <c r="A49" i="2"/>
  <c r="A48" i="2"/>
  <c r="F45" i="2"/>
  <c r="F49" i="2"/>
  <c r="F24" i="2"/>
  <c r="F48" i="2"/>
  <c r="F47" i="2"/>
  <c r="B66" i="3"/>
  <c r="B88" i="3"/>
  <c r="B67" i="3"/>
  <c r="B63" i="3"/>
  <c r="B59" i="3"/>
  <c r="B78" i="3"/>
  <c r="B70" i="3"/>
  <c r="B80" i="3"/>
  <c r="B75" i="3"/>
  <c r="B62" i="3"/>
  <c r="B58" i="3"/>
  <c r="B69" i="3"/>
  <c r="B91" i="3"/>
  <c r="B51" i="3"/>
  <c r="B46" i="3"/>
  <c r="B48" i="3"/>
  <c r="B49" i="3"/>
  <c r="B52" i="3"/>
  <c r="B50" i="3"/>
  <c r="O8" i="1"/>
  <c r="A8" i="12"/>
  <c r="A6" i="11"/>
  <c r="C2" i="12"/>
  <c r="AW2" i="4"/>
  <c r="C2" i="8"/>
  <c r="C7" i="8"/>
  <c r="C8" i="12"/>
  <c r="C5" i="11"/>
  <c r="C4" i="12"/>
  <c r="C3" i="11"/>
  <c r="C10" i="12"/>
  <c r="C2" i="11"/>
  <c r="C4" i="11"/>
  <c r="C5" i="12"/>
  <c r="C7" i="12"/>
  <c r="C11" i="12"/>
  <c r="C6" i="12"/>
  <c r="C9" i="12"/>
  <c r="C2" i="7"/>
  <c r="C3" i="12"/>
  <c r="C6" i="11"/>
  <c r="D4" i="11"/>
  <c r="D2" i="11"/>
  <c r="DJ2" i="4"/>
  <c r="D6" i="11"/>
  <c r="D3" i="11"/>
  <c r="CB2" i="4"/>
  <c r="BR2" i="4"/>
  <c r="H8" i="8"/>
  <c r="BH2" i="4"/>
  <c r="BW2" i="4"/>
  <c r="H4" i="8"/>
  <c r="BM2" i="4"/>
  <c r="B2" i="4"/>
  <c r="A2" i="11"/>
  <c r="A6" i="12"/>
  <c r="A5" i="8"/>
  <c r="A2" i="8"/>
  <c r="A7" i="8"/>
  <c r="A8" i="8"/>
  <c r="A3" i="8"/>
  <c r="A2" i="12"/>
  <c r="A7" i="12"/>
  <c r="A5" i="12"/>
  <c r="A3" i="12"/>
  <c r="A4" i="8"/>
  <c r="A10" i="12"/>
  <c r="A4" i="12"/>
  <c r="C8" i="8"/>
  <c r="A5" i="11"/>
  <c r="A11" i="12"/>
  <c r="A4" i="11"/>
  <c r="A3" i="11"/>
  <c r="A9" i="12"/>
  <c r="A6" i="8"/>
  <c r="A2" i="7"/>
  <c r="C4" i="8"/>
  <c r="C6" i="8"/>
  <c r="C5" i="8"/>
  <c r="C3" i="8"/>
  <c r="E4" i="11" l="1"/>
  <c r="AS185" i="1"/>
  <c r="AS199" i="1" s="1"/>
  <c r="AT2" i="4" s="1"/>
  <c r="H2" i="8"/>
  <c r="AP2" i="4"/>
  <c r="AS197" i="1"/>
  <c r="AQ2" i="4"/>
  <c r="AG195" i="1"/>
  <c r="AS198" i="1" l="1"/>
  <c r="BL198" i="1" s="1"/>
  <c r="AS200" i="1"/>
  <c r="AS195" i="1" s="1"/>
  <c r="AV2" i="4"/>
</calcChain>
</file>

<file path=xl/sharedStrings.xml><?xml version="1.0" encoding="utf-8"?>
<sst xmlns="http://schemas.openxmlformats.org/spreadsheetml/2006/main" count="2960" uniqueCount="1794">
  <si>
    <t>I. IDENTIFIKACE ŽÁDOSTI</t>
  </si>
  <si>
    <t>Datum zahájení:</t>
  </si>
  <si>
    <t>Email:</t>
  </si>
  <si>
    <t>Sídlo:</t>
  </si>
  <si>
    <t>Jméno:</t>
  </si>
  <si>
    <t>Příjmení:</t>
  </si>
  <si>
    <t>Titul:</t>
  </si>
  <si>
    <t>Výše podílu/akcií</t>
  </si>
  <si>
    <t>Jmenovitá hodnota akcií</t>
  </si>
  <si>
    <t>Počet kusů akcií:</t>
  </si>
  <si>
    <t>PRÁVNICKÉ OSOBY</t>
  </si>
  <si>
    <t>Název:</t>
  </si>
  <si>
    <t>Název zřizovatele:</t>
  </si>
  <si>
    <t>Číslo účtu a kód banky zřizovatele:</t>
  </si>
  <si>
    <t>Jste registrován jako plátce DPH?</t>
  </si>
  <si>
    <t>Jste-li registrován jako plátce DPH uveďte, zda máte nárok na odpočet vstupu u aktivity, na kterou žádáte podporu?</t>
  </si>
  <si>
    <t>Uplatnění v režimu přenesené daňové povinnosti?</t>
  </si>
  <si>
    <t>Identifikace osob, v nichž má žadatel přímý podíl, včetně uvedení výše tohoto podílu:</t>
  </si>
  <si>
    <t>Má žadatel přímý podíl v nějaké právnické osobě:</t>
  </si>
  <si>
    <t>Ano</t>
  </si>
  <si>
    <t>Ne</t>
  </si>
  <si>
    <t>Žadatel o podporu prohlašuje, že:</t>
  </si>
  <si>
    <t>Žadatel je povinen v případě čerpání podpory:</t>
  </si>
  <si>
    <t>5.4 Údaje o plátcovství daně z přidané hodnoty</t>
  </si>
  <si>
    <t>Číslo účtu a kód banky:</t>
  </si>
  <si>
    <t>b) není v likvidaci; pokud je žadatel fyzickou osobou, prohlašuje dále, že mu nebyl v předchozích třech letech uložen soudem nebo správním orgánem zákaz činnosti, týkající se provozování živnosti,</t>
  </si>
  <si>
    <t>d) nepozastavil své činnosti, které mají bezprostřední vztah k realizaci projektu, anebo není v nějaké analogické situaci,</t>
  </si>
  <si>
    <t>e) ke dni zpracování této Žádosti nemá v evidenci daní zachycen daňový nedoplatek nebo splatný nedoplatek na pojistném nebo na penále na veřejné zdravotní pojištění nebo na pojistném nebo na penále na sociální zabezpečení a příspěvku na státní politiku zaměstnanosti,</t>
  </si>
  <si>
    <t>Uveďte údaje o bankovním spojení, tj. název banky a číslo účtu, na který poskytovatel podpory podporu žadateli odešle.</t>
  </si>
  <si>
    <t>(Vyplňují pouze organizace zřizované obcemi, tj. příspěvkové organizace obcí)</t>
  </si>
  <si>
    <t>(Vyplňte jen v případě, že je korespondenční adresa odlišná od sídla žadatele)</t>
  </si>
  <si>
    <t>a) ve všech částech této Žádosti uvedl úplně a pravdivě všechny údaje jemu známé o skutečnostech a záměrech, k jejichž sdělení byl v této Žádosti vyzván,</t>
  </si>
  <si>
    <t>Telefon:</t>
  </si>
  <si>
    <t>Titul, jméno a příjmení:</t>
  </si>
  <si>
    <t>jednotka</t>
  </si>
  <si>
    <t>počet jednotek</t>
  </si>
  <si>
    <t>výdajová položka</t>
  </si>
  <si>
    <t>Příloha č. 1 Žádosti - Podrobný položkový rozpočet</t>
  </si>
  <si>
    <t>jednotková cena (Kč)</t>
  </si>
  <si>
    <t>Způsobilé investiční výdaje</t>
  </si>
  <si>
    <t>ZPŮSOBILÉ INVESTIČNÍ VÝDAJE - CELKEM</t>
  </si>
  <si>
    <t>Způsobilé neinvestiční výdaje</t>
  </si>
  <si>
    <t>ZPŮSOBILÉ NEINVESTIČNÍ VÝDAJE - CELKEM</t>
  </si>
  <si>
    <t>CELKOVÉ ZPŮSOBILÉ VÝDAJE (investiční + neinvestiční)</t>
  </si>
  <si>
    <t>celková výše způsobilých výdajů (Kč)</t>
  </si>
  <si>
    <t>V případě vyhovění Žádosti je příjemce podpory povinen zajistit publicitu Zlínského kraje jako poskytovatele podpory. Způsob zajištění publicity projektu, akce nebo aktivity a způsob jejího prokázání bude stanoven ve Smlouvě o poskytnutí podpory.</t>
  </si>
  <si>
    <t>Korespondenční adresa:
(ulice, č.p., PSČ, obec)</t>
  </si>
  <si>
    <t>Sídlo zřizovatele:
(ulice, č.p., PSČ, obec)</t>
  </si>
  <si>
    <t>Název banky zřizovatele, pobočka:</t>
  </si>
  <si>
    <t>Název banky, pobočka:</t>
  </si>
  <si>
    <t>Podpis žadatele / osoby zastupující žadatele:</t>
  </si>
  <si>
    <t>Specifikujte dobu realizace projektu, akce nebo aktivity ve formátu den-měsíc-rok. Žadateli se při nastavení doby realizace projektu, akce nebo aktivity doporučuje počítat s časovou rezervou pro případ neočekávaných okolností, které by vedly k prodloužení realizace projektu, akce nebo aktivity. Za způsobilé výdaje, které budou poskytovatelem podpory proplaceny, budou považovány pouze ty výdaje, které žadateli v této době vzniknou a budou v ní i uhrazeny. U typu financování, kdy žadatel při vyúčtování předkládá pouze vznik výdajů a úhradu výdajů dokládá až měsíc po vyplacení podpory, se jedná o výdaje, které v této době žadateli vzniknou. V případě kulturních, společenských a sportovních akcí uvádí žadatel i termín, ve kterém se bude akce konat.</t>
  </si>
  <si>
    <t>Datum ukončení:</t>
  </si>
  <si>
    <t>Osoba zastupující žadatele:</t>
  </si>
  <si>
    <t>Právní důvod zastoupení:</t>
  </si>
  <si>
    <t>Zákonné</t>
  </si>
  <si>
    <t>Plná moc</t>
  </si>
  <si>
    <t>Titul, jméno a příjmení, titul za:</t>
  </si>
  <si>
    <t>c) vůči jeho majetku neprobíhá insolvenční řízení, v němž bylo vydáno rozhodnutí o úpadku nebo nebyl insolvenční návrh zamítnut proto, že majetek nepostačuje k úhradě nákladů insolvenčního řízení nebo nebyl konkurs zrušen proto, že majetek byl zcela nepostačující k uspokojení věřitelů (zákon č. 182/2006 Sb.,  insolvenční zákon, ve znění pozdějších předpisů), a není proti němu vedeno exekuční řízení či řízení o výkonu rozhodnutí;</t>
  </si>
  <si>
    <t>Žadatel:</t>
  </si>
  <si>
    <t>ID datové schránky:</t>
  </si>
  <si>
    <t>V. Informace o zpracování osobních údajů</t>
  </si>
  <si>
    <t>(týká se pouze žadatele, kterým je fyzická osoba podnikající či nepodnikající)</t>
  </si>
  <si>
    <t>Právní forma žadatele:</t>
  </si>
  <si>
    <t>právnická osoba</t>
  </si>
  <si>
    <t>podnikající fyzická osoba</t>
  </si>
  <si>
    <r>
      <rPr>
        <vertAlign val="superscript"/>
        <sz val="8"/>
        <rFont val="Arial"/>
        <family val="2"/>
        <charset val="238"/>
      </rPr>
      <t>1)</t>
    </r>
    <r>
      <rPr>
        <sz val="8"/>
        <rFont val="Arial"/>
        <family val="2"/>
        <charset val="238"/>
      </rPr>
      <t xml:space="preserve"> Dle Vyhlášky Ministerstva financí ČR o procentním podílu jednotlivých obcí na částech celostátního hrubého výnosu daně z přidané hodnoty a daní z příjmů (dále jen „vyhláška“) účinné k 1.1. příslušného kalendářního roku, ve kterém je o podporu žádáno.</t>
    </r>
  </si>
  <si>
    <r>
      <t xml:space="preserve">Identifikace osob zastupujících právnickou osobu s uvedením právního důvodu zastoupení, tj.  </t>
    </r>
    <r>
      <rPr>
        <u/>
        <sz val="11"/>
        <rFont val="Arial"/>
        <family val="2"/>
        <charset val="238"/>
      </rPr>
      <t>zastoupení statutárním orgánem nebo zastoupení na základě plné moci</t>
    </r>
    <r>
      <rPr>
        <sz val="11"/>
        <rFont val="Arial"/>
        <family val="2"/>
        <charset val="238"/>
      </rPr>
      <t>:</t>
    </r>
  </si>
  <si>
    <r>
      <rPr>
        <sz val="10"/>
        <rFont val="Arial"/>
        <family val="2"/>
        <charset val="238"/>
      </rPr>
      <t xml:space="preserve">Zastoupení   </t>
    </r>
    <r>
      <rPr>
        <sz val="11"/>
        <rFont val="Arial"/>
        <family val="2"/>
        <charset val="238"/>
      </rPr>
      <t xml:space="preserve">                 </t>
    </r>
    <r>
      <rPr>
        <sz val="9"/>
        <rFont val="Arial"/>
        <family val="2"/>
        <charset val="238"/>
      </rPr>
      <t>(doplňte název funkce nebo plnou moc s uvedením data):</t>
    </r>
  </si>
  <si>
    <t>Kontaktní osoba:</t>
  </si>
  <si>
    <t>ANO</t>
  </si>
  <si>
    <t>NE</t>
  </si>
  <si>
    <t>Máte nárok na odpočet vstupu u aktivity, na kterou žádáte podporu?</t>
  </si>
  <si>
    <r>
      <t xml:space="preserve">IČO: </t>
    </r>
    <r>
      <rPr>
        <i/>
        <sz val="8"/>
        <rFont val="Arial"/>
        <family val="2"/>
        <charset val="238"/>
      </rPr>
      <t>(bylo-li přiděleno)</t>
    </r>
  </si>
  <si>
    <t>IČO zřizovatele:</t>
  </si>
  <si>
    <t xml:space="preserve">Právní základ zpracování a důvod poskytnutí osobních údajů:
Osobní údaje žadatele, tj. subjektu údajů, poskytnuté správci prostřednictvím žádosti, jsou poskytnuty povinně a mohou být zpracovány bez souhlasu žadatele, přičemž právním základem pro zpracování je dle čl. 6 odst. 1 NAŘÍZENÍ EVROPSKÉHO PARLAMENTU A RADY (EU) 2016/679 ze dne 27. dubna 2016 o ochraně fyzických osob v souvislosti se zpracováním osobních údajů a o volném pohybu těchto údajů a o zrušení směrnice 95/46/ES (dále jen „Obecné nařízení o ochraně osobních údajů“), písmena:
</t>
  </si>
  <si>
    <t>Výpis z evidence skutečných majitelů</t>
  </si>
  <si>
    <t>vyberte</t>
  </si>
  <si>
    <t>Žadatel je povinen k žádosti předložit úplný výpis platných údajů a údajů, které byly vymazány bez náhrady nebo s nahrazenými novými údaji, o skutečném majiteli právnické osoby podle  zákona upravujícího evidenci skutečných majitelů. V případě, že je žadatel o dotaci zahraniční právnickou osobou, doloží údaje o svém skutečném majiteli buď výpisem ze zahraniční evidence obdobné evidenci skutečných majitelů, nebo, pokud taková zahraniční evidence neexistuje, sdělí identifikační údaje všech osob, které jsou skutečným majitelem zahraniční právnické osoby, a předloží doklady, z nichž vyplývá vztah všech osob k zahraniční právnické osobě, zejména výpis ze zahraniční evidence obdobné obchodnímu rejstříku, seznam akcionářů, rozhodnutí statutárního orgánu o vyplacení podílu na zisku, společenská smlouva, zakladatelská listina nebo stanovy.</t>
  </si>
  <si>
    <t xml:space="preserve"> majitelů:</t>
  </si>
  <si>
    <t xml:space="preserve">Žadatel je právnickou osobou s povinností evidovat skutečné majitele podle zákona o evidenci skutečných </t>
  </si>
  <si>
    <r>
      <t xml:space="preserve"> </t>
    </r>
    <r>
      <rPr>
        <b/>
        <sz val="10"/>
        <rFont val="Arial"/>
        <family val="2"/>
        <charset val="238"/>
      </rPr>
      <t>(dále jen „Žádost“)</t>
    </r>
  </si>
  <si>
    <t>FOND ZLÍNSKÉHO KRAJE</t>
  </si>
  <si>
    <t>SEKCE ROZVOJOVÉ PROGRAMY A KRIZOVÉ ŘÍZENÍ</t>
  </si>
  <si>
    <r>
      <t>Registrační číslo:</t>
    </r>
    <r>
      <rPr>
        <b/>
        <sz val="9"/>
        <rFont val="Arial"/>
        <family val="2"/>
        <charset val="238"/>
      </rPr>
      <t xml:space="preserve">
</t>
    </r>
    <r>
      <rPr>
        <sz val="9"/>
        <rFont val="Arial"/>
        <family val="2"/>
        <charset val="238"/>
      </rPr>
      <t>(pouze pro vnitřní potřebu)</t>
    </r>
  </si>
  <si>
    <t xml:space="preserve">Název projektu: </t>
  </si>
  <si>
    <t>II. IDENTIFIKACE PROJEKTU</t>
  </si>
  <si>
    <t>Doba realizace projektu:</t>
  </si>
  <si>
    <t>Okres:</t>
  </si>
  <si>
    <t>Forma podpory:</t>
  </si>
  <si>
    <t>Dotace</t>
  </si>
  <si>
    <t>Vyberte</t>
  </si>
  <si>
    <t>IČO: (bylo-li přiděleno)</t>
  </si>
  <si>
    <r>
      <rPr>
        <b/>
        <sz val="9"/>
        <rFont val="Arial"/>
        <family val="2"/>
        <charset val="238"/>
      </rPr>
      <t>Správce osobních údajů – kontaktní údaje:</t>
    </r>
    <r>
      <rPr>
        <sz val="9"/>
        <rFont val="Arial"/>
        <family val="2"/>
        <charset val="238"/>
      </rPr>
      <t xml:space="preserve">
Zlínský kraj, třída Tomáše Bati 21, 761 90 Zlín, IČO: 70 89 13 20, telefon: +420 577 043 111, ID datové schránky: scsbwku (dále také „správce“)</t>
    </r>
  </si>
  <si>
    <r>
      <rPr>
        <b/>
        <sz val="9"/>
        <rFont val="Arial"/>
        <family val="2"/>
        <charset val="238"/>
      </rPr>
      <t xml:space="preserve">Pověřenec pro ochranu osobních údajů – kontaktní údaje: </t>
    </r>
    <r>
      <rPr>
        <sz val="9"/>
        <rFont val="Arial"/>
        <family val="2"/>
        <charset val="238"/>
      </rPr>
      <t xml:space="preserve">
Zlínský kraj, Mgr. Ing. Zdeněk Vašátko, třída Tomáše Bati 21, 761 90 Zlín, telefon: +420 577 043 580, ID datové schránky: scsbwku, poverenec.oou@kr-zlinsky.cz (dále také „pověřenec)</t>
    </r>
  </si>
  <si>
    <r>
      <rPr>
        <b/>
        <sz val="9"/>
        <rFont val="Arial"/>
        <family val="2"/>
        <charset val="238"/>
      </rPr>
      <t>Účel zpracování osobních údajů:</t>
    </r>
    <r>
      <rPr>
        <sz val="9"/>
        <rFont val="Arial"/>
        <family val="2"/>
        <charset val="238"/>
      </rPr>
      <t xml:space="preserve">
Účelem zpracování osobních údajů je poskytování veřejné finanční podpory Zlínským krajem (sběr a vyhodnocení žádostí o poskytnutí dotace, schvalování poskytnutí/neposkytnutí dotace, uzavření veřejnoprávní smlouvy o poskytnutí dotace) a dále veřejnosprávní kontrola u žadatelů/příjemců veřejné finanční podpory.</t>
    </r>
  </si>
  <si>
    <r>
      <rPr>
        <b/>
        <sz val="9"/>
        <rFont val="Arial"/>
        <family val="2"/>
        <charset val="238"/>
      </rPr>
      <t>Kategorie osobních údajů, kategorie příjemců osobních údajů a prostředky zpracování osobních údajů:</t>
    </r>
    <r>
      <rPr>
        <sz val="9"/>
        <rFont val="Arial"/>
        <family val="2"/>
        <charset val="238"/>
      </rPr>
      <t xml:space="preserve">
Žadatel poskytuje osobní údaje v rozsahu uvedeném v žádosti. Pro účely zveřejnění ve smyslu § 8b odst. 3 zákona č. 106/1999 Sb., o svobodném přístupu k informacím pouze v rozsahu: jméno, příjmení, rok narození, obec, kde má příjemce dotace trvalý pobyt, výše, účel a podmínky poskytnutých veřejných prostředků, kdy takové osobní údaje budou zpřístupněny všem osobám. Pokud se týče ostatních osobních údajů, takové nebudou správcem veřejně zpřístupněny, přičemž budou zpřístupněny pouze zaměstnancům správce, kteří takové osobní údaje budou zpracovávat a rovněž všem orgánům způsobilým vykonávat kontrolu.
Osobní údaje budou zpracovávány manuálně v listinné a automatizovaně v elektronické podobě.</t>
    </r>
  </si>
  <si>
    <r>
      <rPr>
        <b/>
        <sz val="9"/>
        <rFont val="Arial"/>
        <family val="2"/>
        <charset val="238"/>
      </rPr>
      <t>Doba uložení osobních údajů:</t>
    </r>
    <r>
      <rPr>
        <sz val="9"/>
        <rFont val="Arial"/>
        <family val="2"/>
        <charset val="238"/>
      </rPr>
      <t xml:space="preserve">
Osobní údaje v rozsahu uvedeném v žádosti budou uloženy u správce po celou dobu trvání projektu, v období udržitelnosti projektu a dále dle příslušných lhůt pro dané dokumenty v souladu příslušnými právními předpisy v oblasti archivnictví a spisové služby (včetně interních předpisů správce).</t>
    </r>
  </si>
  <si>
    <r>
      <rPr>
        <b/>
        <sz val="9"/>
        <rFont val="Arial"/>
        <family val="2"/>
        <charset val="238"/>
      </rPr>
      <t>Práva subjektu údajů:</t>
    </r>
    <r>
      <rPr>
        <sz val="9"/>
        <rFont val="Arial"/>
        <family val="2"/>
        <charset val="238"/>
      </rPr>
      <t xml:space="preserve">
V souladu s příslušnými ustanoveními Obecného nařízení o ochraně osobních údajů má subjekt údajů právo požadovat od správce přístup k osobním údajům, které se ho týkají, jejich opravu nebo výmaz, popřípadě omezení zpracování, a vznést námitku proti zpracování, jakož i práva na přenositelnost údajů. Tato výše uvedená práva jsou limitována zákonnými povinnostmi správce při zpracování osobních údajů.
Subjekt údajů má také právo podat stížnost u Úřadu pro ochranu osobních údajů, má-li za to, že správce při zpracování osobních údajů postupuje v rozporu s Obecným nařízením o ochraně osobních údajů. 
Požadavky subjektu údajů budou vždy řádně posouzeny a vypořádány v souladu s příslušnými ustanoveními Obecného nařízení o ochraně osobních údajů.
Svá práva vůči správci uplatňuje subjekt údajů cestou podání na správce nebo na pověřence pro ochranu osobních údajů prokazatelnou formou.</t>
    </r>
  </si>
  <si>
    <r>
      <rPr>
        <b/>
        <sz val="9"/>
        <rFont val="Arial"/>
        <family val="2"/>
        <charset val="238"/>
      </rPr>
      <t>Automatizované rozhodování:</t>
    </r>
    <r>
      <rPr>
        <sz val="9"/>
        <rFont val="Arial"/>
        <family val="2"/>
        <charset val="238"/>
      </rPr>
      <t xml:space="preserve">
Při zpracování osobních údajů subjektu údajů nebude docházet k automatizovanému rozhodování ani k profilování.</t>
    </r>
  </si>
  <si>
    <t>1.</t>
  </si>
  <si>
    <t>2.</t>
  </si>
  <si>
    <t>3.</t>
  </si>
  <si>
    <t>4.</t>
  </si>
  <si>
    <t>5.</t>
  </si>
  <si>
    <t>Nerelevantní</t>
  </si>
  <si>
    <t>Doloženo</t>
  </si>
  <si>
    <t>-</t>
  </si>
  <si>
    <t>Elektronická verze Žádosti o poskytnutí dotace</t>
  </si>
  <si>
    <t>Způsobilost žadatele</t>
  </si>
  <si>
    <t>Způsobilost projektu</t>
  </si>
  <si>
    <t>Způsobilost výdajů projektu</t>
  </si>
  <si>
    <r>
      <t xml:space="preserve">Kontrolní seznam </t>
    </r>
    <r>
      <rPr>
        <i/>
        <sz val="10"/>
        <color indexed="63"/>
        <rFont val="Arial"/>
        <family val="2"/>
        <charset val="238"/>
      </rPr>
      <t>(pro potřeby administrátora)</t>
    </r>
  </si>
  <si>
    <t>Charakter podpory:</t>
  </si>
  <si>
    <r>
      <t>Počet obyvatel k 1.1. kal. roku, ve kterém je o podporu žádáno</t>
    </r>
    <r>
      <rPr>
        <vertAlign val="superscript"/>
        <sz val="10"/>
        <rFont val="Arial"/>
        <family val="2"/>
        <charset val="238"/>
      </rPr>
      <t>1)</t>
    </r>
    <r>
      <rPr>
        <sz val="10"/>
        <rFont val="Arial"/>
        <family val="2"/>
        <charset val="238"/>
      </rPr>
      <t xml:space="preserve">: </t>
    </r>
    <r>
      <rPr>
        <sz val="8"/>
        <rFont val="Arial"/>
        <family val="2"/>
        <charset val="238"/>
      </rPr>
      <t xml:space="preserve">                          </t>
    </r>
    <r>
      <rPr>
        <i/>
        <sz val="8"/>
        <rFont val="Arial"/>
        <family val="2"/>
        <charset val="238"/>
      </rPr>
      <t xml:space="preserve"> </t>
    </r>
  </si>
  <si>
    <t>Zapsaný u krajského/městského soudu:</t>
  </si>
  <si>
    <t>Jiná evidence:</t>
  </si>
  <si>
    <t>- c) zpracování je nezbytné pro splnění právní povinnosti, která se na správce vztahuje dle zákona 
č. 129/2000 Sb., o krajích, č. 250/2000 Sb., o rozpočtových pravidlech územních rozpočtů, č. 320/2001 Sb., o finanční kontrole ve veřejné správě a o změně některých zákonů, č. 255/2012 Sb., kontrolní řád, č. 340/2015 Sb., o registru smluv.  
Neposkytnutí osobních údajů subjektem údajů bude znamenat, že správce nebude moci zařadit subjekt údajů mezi žadatele o dotaci.</t>
  </si>
  <si>
    <t>- b) zpracování je nezbytné pro splnění smlouvy, jejíž smluvní stranou je subjekt údajů, nebo pro provedení opatření přijatých před uzavřením smlouvy na žádost tohoto subjektu údajů,</t>
  </si>
  <si>
    <t>Nákladová položka (= název jednotky)</t>
  </si>
  <si>
    <t>% z celkové částky</t>
  </si>
  <si>
    <t>Datum vyhotovení Žádosti:</t>
  </si>
  <si>
    <t>registracni_cislo</t>
  </si>
  <si>
    <t>a_program_cislo</t>
  </si>
  <si>
    <t>a_program_nazev</t>
  </si>
  <si>
    <t>a_rok</t>
  </si>
  <si>
    <t>dotacni_titul</t>
  </si>
  <si>
    <t>opatreni</t>
  </si>
  <si>
    <t>pocet_obyvatel</t>
  </si>
  <si>
    <t>nazev_projektu</t>
  </si>
  <si>
    <t>zadatel_ico</t>
  </si>
  <si>
    <t>zadatel_dic</t>
  </si>
  <si>
    <t>zadatel_nazev</t>
  </si>
  <si>
    <t>zadatel_typ</t>
  </si>
  <si>
    <t>zadatel_evidence_ks</t>
  </si>
  <si>
    <t>zadatel_adresa</t>
  </si>
  <si>
    <t>zadatel_adresa_koresp</t>
  </si>
  <si>
    <t>zadatel_zastupujici_1</t>
  </si>
  <si>
    <t>zadatel_zastupujici_2</t>
  </si>
  <si>
    <t>zadatel_kontaktni_osoba</t>
  </si>
  <si>
    <t>zadatel_telefon</t>
  </si>
  <si>
    <t>zadatel_email</t>
  </si>
  <si>
    <t>zadatel_banka_ucet</t>
  </si>
  <si>
    <t>dph_platce</t>
  </si>
  <si>
    <t>dph_odpocet</t>
  </si>
  <si>
    <t>dph_prenesena</t>
  </si>
  <si>
    <t>zrizovatel_nazev</t>
  </si>
  <si>
    <t>zrizovatel_ico</t>
  </si>
  <si>
    <t>zrizovatel_adresa</t>
  </si>
  <si>
    <t>zrizovatel_banka_nazev</t>
  </si>
  <si>
    <t>zrizovatel_banka_ucet</t>
  </si>
  <si>
    <t>datum_zahajeni</t>
  </si>
  <si>
    <t>datum_ukonceni</t>
  </si>
  <si>
    <t>datum_zahajeni_akce</t>
  </si>
  <si>
    <t>datum_ukonceni_akce</t>
  </si>
  <si>
    <t>misto_realizace_okres</t>
  </si>
  <si>
    <t>misto_realizace_orp</t>
  </si>
  <si>
    <t>misto_realizace</t>
  </si>
  <si>
    <t>forma_podpory</t>
  </si>
  <si>
    <t>inv_neinv</t>
  </si>
  <si>
    <t>NEINVESTIČNÍ</t>
  </si>
  <si>
    <t>celkem</t>
  </si>
  <si>
    <t>celkem_investicni</t>
  </si>
  <si>
    <t>celkem_neinvesticni</t>
  </si>
  <si>
    <t>dotace_pozadovana_od_kraje_kc</t>
  </si>
  <si>
    <t>dotace_pozadovana_od_kraje_procenta</t>
  </si>
  <si>
    <t>vystup</t>
  </si>
  <si>
    <t>souhlas_osobni_udaje</t>
  </si>
  <si>
    <t>a_KUSP</t>
  </si>
  <si>
    <t>a_KUZL</t>
  </si>
  <si>
    <t>a_vyzva_k_doplneni</t>
  </si>
  <si>
    <t>a_doplneno_ve_lhute</t>
  </si>
  <si>
    <t>a_ukonceni_akce_EKO</t>
  </si>
  <si>
    <t>a_bodove_hodnoceni</t>
  </si>
  <si>
    <t>a_cislo_smlouvy</t>
  </si>
  <si>
    <t>a_schvalena_dotace</t>
  </si>
  <si>
    <t>a_schvalena_dotace_procenta</t>
  </si>
  <si>
    <t>a_schvalena_dotace_slovy</t>
  </si>
  <si>
    <t>a_schvalena_financni_vypomoc</t>
  </si>
  <si>
    <t>a_schvalena_financni_procenta</t>
  </si>
  <si>
    <t>a_schvalena_financni_slovy</t>
  </si>
  <si>
    <t>a_celkove_vydaje_slovy</t>
  </si>
  <si>
    <t>a_RZK_ZZK</t>
  </si>
  <si>
    <t>a_duvod_neprideleni</t>
  </si>
  <si>
    <t>a_zaloha</t>
  </si>
  <si>
    <t>odbor</t>
  </si>
  <si>
    <t>oddeleni</t>
  </si>
  <si>
    <t>vedouci</t>
  </si>
  <si>
    <t>odpovedna osoba</t>
  </si>
  <si>
    <t>zadatel_adresa_obec</t>
  </si>
  <si>
    <t>zadatel_adresa_orp</t>
  </si>
  <si>
    <t>zadatel_adresa_okres</t>
  </si>
  <si>
    <t>RP25</t>
  </si>
  <si>
    <t>Obědy do škol ve Zlínském kraji VI pro školní rok 2023/2024</t>
  </si>
  <si>
    <t>PROGRAM NA PODPORU - Obědy do škol ve Zlínském kraji VI pro školní rok 2023/2024</t>
  </si>
  <si>
    <t>zadatel_evidence_jina</t>
  </si>
  <si>
    <t>zadatel_zastupujici_3</t>
  </si>
  <si>
    <t>pocet_deti</t>
  </si>
  <si>
    <t>pocet_jednotek</t>
  </si>
  <si>
    <t>pocet_dnu</t>
  </si>
  <si>
    <t>pocet_jednotek1</t>
  </si>
  <si>
    <t>pocet_deti1</t>
  </si>
  <si>
    <t>pocet_dnu1</t>
  </si>
  <si>
    <t>pocet_jednotek2</t>
  </si>
  <si>
    <t>pocet_deti2</t>
  </si>
  <si>
    <t>pocet_dnu2</t>
  </si>
  <si>
    <t>pocet_jednotek3</t>
  </si>
  <si>
    <t>pocet_deti3</t>
  </si>
  <si>
    <t>pocet_dnu3</t>
  </si>
  <si>
    <t>vystup1</t>
  </si>
  <si>
    <t>vystup2</t>
  </si>
  <si>
    <t>vystup3</t>
  </si>
  <si>
    <t>vystup_celkem_deti</t>
  </si>
  <si>
    <t>vystup_celkem_jednotek</t>
  </si>
  <si>
    <t>vydaj_nazev</t>
  </si>
  <si>
    <t>jednotkova_cena</t>
  </si>
  <si>
    <t>vydaj_naklady</t>
  </si>
  <si>
    <t>vydaj_nazev1</t>
  </si>
  <si>
    <t>jednotkova_cena1</t>
  </si>
  <si>
    <t>vydaj_naklady1</t>
  </si>
  <si>
    <t>vydaj_nazev2</t>
  </si>
  <si>
    <t>jednotkova_cena2</t>
  </si>
  <si>
    <t>vydaj_naklady2</t>
  </si>
  <si>
    <t>vydaj_nazev3</t>
  </si>
  <si>
    <t>jednotkova_cena3</t>
  </si>
  <si>
    <t>vydaj_naklady3</t>
  </si>
  <si>
    <t>vydaje_celkem</t>
  </si>
  <si>
    <t>financni_podil_ESF</t>
  </si>
  <si>
    <t>financni_podil_ESF_procenta</t>
  </si>
  <si>
    <t>zadatel_RED_IZO</t>
  </si>
  <si>
    <t>Oddělení přípravy a realizace projektů</t>
  </si>
  <si>
    <t>Odbor řízení dotačních projektů</t>
  </si>
  <si>
    <t>Ing. Jitka Václavíková</t>
  </si>
  <si>
    <t>Bc. Zárubová Marcela</t>
  </si>
  <si>
    <t>zadatel_zastupujici</t>
  </si>
  <si>
    <t>zadatel_kontaktni_osoba_email</t>
  </si>
  <si>
    <t>zadatel_kontaktni_osoba_telefon</t>
  </si>
  <si>
    <t>zadatel_datova_schranka</t>
  </si>
  <si>
    <t>ico</t>
  </si>
  <si>
    <r>
      <rPr>
        <b/>
        <strike/>
        <u/>
        <sz val="9"/>
        <color indexed="10"/>
        <rFont val="Arial Black"/>
        <family val="2"/>
        <charset val="238"/>
      </rPr>
      <t>Upozornění:</t>
    </r>
    <r>
      <rPr>
        <b/>
        <strike/>
        <sz val="9"/>
        <color indexed="8"/>
        <rFont val="Arial"/>
        <family val="2"/>
        <charset val="238"/>
      </rPr>
      <t xml:space="preserve"> Tento vyplněný formulář Žádosti musí být podán prostřednictvím datové schránky jednak ve formátu xls nebo xlsx a také v pdf verzí s kvalifikovaným elektronickým podpisem včetně všech příloh.</t>
    </r>
  </si>
  <si>
    <t>????? Tuto větu asi ne, je to podmnožina odstavce výše</t>
  </si>
  <si>
    <t>Okres</t>
  </si>
  <si>
    <t>Obec</t>
  </si>
  <si>
    <t>Kroměříž</t>
  </si>
  <si>
    <t>Koryčany</t>
  </si>
  <si>
    <t>Zdounky</t>
  </si>
  <si>
    <t>Morkovice-Slížany</t>
  </si>
  <si>
    <t>Chropyně</t>
  </si>
  <si>
    <t>Kvasice</t>
  </si>
  <si>
    <t>Uherské Hradiště</t>
  </si>
  <si>
    <t>Bánov</t>
  </si>
  <si>
    <t>Bojkovice</t>
  </si>
  <si>
    <t>Boršice</t>
  </si>
  <si>
    <t>Hluk</t>
  </si>
  <si>
    <t>Buchlovice</t>
  </si>
  <si>
    <t>Strání</t>
  </si>
  <si>
    <t>Dolní Němčí</t>
  </si>
  <si>
    <t>Polešovice</t>
  </si>
  <si>
    <t>Nivnice</t>
  </si>
  <si>
    <t>Uherský Ostroh</t>
  </si>
  <si>
    <t>Ostrožská Nová Ves</t>
  </si>
  <si>
    <t>Vlčnov</t>
  </si>
  <si>
    <t>Vsetín</t>
  </si>
  <si>
    <t>Halenkov</t>
  </si>
  <si>
    <t>Karolinka</t>
  </si>
  <si>
    <t>Horní Bečva</t>
  </si>
  <si>
    <t>Hošťálková</t>
  </si>
  <si>
    <t>Hovězí</t>
  </si>
  <si>
    <t>Huslenky</t>
  </si>
  <si>
    <t>Hutisko-Solanec</t>
  </si>
  <si>
    <t>Jablůnka</t>
  </si>
  <si>
    <t>Kelč</t>
  </si>
  <si>
    <t>Krhová</t>
  </si>
  <si>
    <t>Lešná</t>
  </si>
  <si>
    <t>Nový Hrozenkov</t>
  </si>
  <si>
    <t>Valašská Bystřice</t>
  </si>
  <si>
    <t>Velké Karlovice</t>
  </si>
  <si>
    <t>Zašová</t>
  </si>
  <si>
    <t>Zlín</t>
  </si>
  <si>
    <t>Slušovice</t>
  </si>
  <si>
    <t>Fryšták</t>
  </si>
  <si>
    <t>Halenkovice</t>
  </si>
  <si>
    <t>Štítná nad Vláří-Popov</t>
  </si>
  <si>
    <t>Tlumačov</t>
  </si>
  <si>
    <t>Výstupy a jejich kvantifikace uvedené v Žádosti se stanou v případě přidělení podpory orgány kraje součástí Smlouvy (Rozhodnutí). Naplnění výstupů uvedených v Žádosti bude specifikováno příjemcem podpory v Závěrečné zprávě s vyúčtováním podpory.</t>
  </si>
  <si>
    <t>Popis účelu</t>
  </si>
  <si>
    <r>
      <t xml:space="preserve">Požadovaná podpora z rozpočtu Zlínského kraje může dosáhnout maximálně 70 % celkových způsobilých výdajů. Celková výše poskytnuté podpory ze zdrojů Zlínského kraje a dalších zdrojů příjemce nesmí překročit 100 % celkových způsobilých výdajů. Dojde-li k navýšení skutečných zdrojů financování projektu specifikovaných v předložené Žádosti o poskytnutí individuální podpory z Fondu Zlínského kraje a tyto zdroje překročí celkové skutečné způsobilé výdaje projektu, dojde ke krácení poskytované podpory, a to o částku, o kterou veškeré zdroje tohoto projektu (podpora ZK, příjmy projektu, další zdroje financování) převýší celkové skutečné způsobilé výdaje. V případě, že podpora byla již vyplacena, je příjemce povinen tuto částku poskytovateli vrátit do 15 dnů od doručení výzvy. </t>
    </r>
    <r>
      <rPr>
        <b/>
        <i/>
        <strike/>
        <sz val="8.5"/>
        <rFont val="Arial"/>
        <family val="2"/>
        <charset val="238"/>
      </rPr>
      <t>Do tabulky níže vepište souhrn nakupovaného vybavení pod agregovanou položku, zároveň dle druhu výdaje na investiční (vedené na majetkových účtech či  majektové evidenci na kartách dlouhodobého majetku) a neivenstiční (vedené na nákladových účtech či ve výdajích). Tyto tabulky budou rozpracovány v samostatné příloze "Podrobný rozpočet projektu", ve kterém bude konkretizován popis jednotlivého nakupovaného vybavení včetně jednotkových cen za jednotlivé položky.</t>
    </r>
  </si>
  <si>
    <t>Měrná jednotka</t>
  </si>
  <si>
    <t>Celkové způsobilé výdaje a předpokládané finanční zdroje</t>
  </si>
  <si>
    <t>Celkové způsobilé výdaje</t>
  </si>
  <si>
    <t>Finanční podíl žadatele</t>
  </si>
  <si>
    <t>g) nebyl pravomocně odsouzen pro trestný čin, jehož skutková podstata souvisí s předmětem podnikání žadatele podle zvláštních právních předpisů nebo došlo k zahlazení odsouzení za spáchání takového trestného činu; jde-li o právnickou osobu, musí tuto podmínku splňovat jak tato právnická osoba, tak její statutární orgán nebo každý člen statutárního orgánu, a je-li statutárním orgánem žadatele či členem statutárního orgánu žadatele právnická osoba, musí tento předpoklad splňovat jak tato právnická osoba, tak její statutární orgán nebo každý člen statutárního orgánu této právnické osoby; podává-li Žádost zahraniční právnická osoba prostřednictvím své organizační složky, musí předpoklad podle tohoto písmene splňovat vedle uvedených osob rovněž vedoucí této organizační složky; tento základní kvalifikační předpoklad musí žadatel splňovat jak ve vztahu k území České republiky, tak k zemi svého sídla, místa podnikání či bydliště,</t>
  </si>
  <si>
    <t>h) nebyl v posledních třech letech disciplinárně potrestán podle zvláštních předpisů upravujících výkon odborné činnosti, pokud tato činnost souvisí s předmětem podpory,</t>
  </si>
  <si>
    <t>i) má zajištěny finanční zdroje na spolufinancování projektu, akce nebo aktivity ve stanovené výši, struktuře (neakceptovatelné je spolufinancování prostřednictvím leasingu),</t>
  </si>
  <si>
    <t>j) oznámí Poskytovateli podpory (Zlínský kraj) veškeré změny v údajích, uvedených v této Žádosti v průběhu jejího posuzování.</t>
  </si>
  <si>
    <t xml:space="preserve">k) není podnikem v potížích podle Sdělení Komise Pokyny pro státní podporu na záchranu a restrukturalizaci nefinančních podniků v obtížích (2014/C 249/01) či podle Nařízení Komise (EU) č. 651/2014 ze dne 17. června 2014, kterým se v souladu s články 107 a 108 Smlouvy prohlašují určité kategorie podpory za slučitelné s vnitřním trhem, </t>
  </si>
  <si>
    <t>l) mu nebyl vystaven inkasní příkaz v návaznosti na rozhodnutí Evropské Komise, jímž byla podpora prohlášena za protiprávní a neslučitelnou s vnitřním trhem.</t>
  </si>
  <si>
    <t xml:space="preserve">m) že ve smyslu článku 5l nařízení Rady EU č. 833/2014 ze dne 31. července 2014 o omezujících opatřeních vzhledem k činnostem Ruska destabilizujícím situaci na Ukrajině, ve znění jeho novelizací, není právnickou osobou, subjektem nebo orgánem usazeným v Rusku, které je z více než 50 % ve veřejném vlastnictví či pod veřejnou kontrolou. </t>
  </si>
  <si>
    <t xml:space="preserve">n) že není uveden na jmenném seznamu v přílohách nařízení Rady EU č. 208/2014 ze dne 5. března 2014 o omezujících opatřeních vůči některým osobám, subjektům a orgánům vzhledem k situaci na Ukrajině, ve znění jeho novelizací a nařízení Rady EU č. 269/2014 ze dne 17. března 2014 o omezujících opatřeních vzhledem k činnostem narušujícím nebo ohrožujícím územní celistvost, svrchovanost a nezávislost Ukrajiny, ve znění jeho novelizací. </t>
  </si>
  <si>
    <t>o) že není ani jinak sankcionovanou osobou ve smyslu dalších případných právních předpisů EU.</t>
  </si>
  <si>
    <t>q) není veřejný funkcionář.</t>
  </si>
  <si>
    <t>6.</t>
  </si>
  <si>
    <t>7.</t>
  </si>
  <si>
    <t>8.</t>
  </si>
  <si>
    <t>9.</t>
  </si>
  <si>
    <t>10.</t>
  </si>
  <si>
    <t>Název katastrálního území</t>
  </si>
  <si>
    <t>Parcelní číslo</t>
  </si>
  <si>
    <t>Vlastnické právo</t>
  </si>
  <si>
    <t>VI. IDENTIFIKACE ŽADATELE</t>
  </si>
  <si>
    <t>6.1 Právní forma žadatele:</t>
  </si>
  <si>
    <t>6.2 Korespondenční adresa</t>
  </si>
  <si>
    <t>6.3 Údaje o bankovním spojení žadatele</t>
  </si>
  <si>
    <t>6.4 Údaje o zřizovateli žadatele</t>
  </si>
  <si>
    <t>Počet měrných jednotek</t>
  </si>
  <si>
    <r>
      <rPr>
        <sz val="9.5"/>
        <rFont val="Arial"/>
        <family val="2"/>
        <charset val="238"/>
      </rPr>
      <t xml:space="preserve">Jednotkový </t>
    </r>
    <r>
      <rPr>
        <sz val="10"/>
        <rFont val="Arial"/>
        <family val="2"/>
        <charset val="238"/>
      </rPr>
      <t>náklad</t>
    </r>
  </si>
  <si>
    <r>
      <t xml:space="preserve">1.  Žadatel prohlašuje, že jako </t>
    </r>
    <r>
      <rPr>
        <b/>
        <u/>
        <sz val="9"/>
        <rFont val="Arial"/>
        <family val="2"/>
        <charset val="238"/>
      </rPr>
      <t>účetní období</t>
    </r>
    <r>
      <rPr>
        <b/>
        <sz val="9"/>
        <rFont val="Arial"/>
        <family val="2"/>
        <charset val="238"/>
      </rPr>
      <t xml:space="preserve"> používá:</t>
    </r>
  </si>
  <si>
    <t>kalendářní rok</t>
  </si>
  <si>
    <t>hospodářský rok</t>
  </si>
  <si>
    <t>g</t>
  </si>
  <si>
    <t>začátek:</t>
  </si>
  <si>
    <t>konec:</t>
  </si>
  <si>
    <r>
      <t xml:space="preserve">V případě, že během </t>
    </r>
    <r>
      <rPr>
        <b/>
        <u/>
        <sz val="9"/>
        <rFont val="Arial"/>
        <family val="2"/>
        <charset val="238"/>
      </rPr>
      <t>předchozích dvou účetních období</t>
    </r>
    <r>
      <rPr>
        <sz val="9"/>
        <rFont val="Arial"/>
        <family val="2"/>
        <charset val="238"/>
      </rPr>
      <t xml:space="preserve"> </t>
    </r>
    <r>
      <rPr>
        <b/>
        <sz val="9"/>
        <rFont val="Arial"/>
        <family val="2"/>
        <charset val="238"/>
      </rPr>
      <t>došlo k přechodu z kalendářního roku na rok hospodářský anebo opačně</t>
    </r>
    <r>
      <rPr>
        <sz val="9"/>
        <rFont val="Arial"/>
        <family val="2"/>
        <charset val="238"/>
      </rPr>
      <t>, uveďte tuto skutečnost vypsáním účetních období, která byla použita (např. 1. 4. 2017 - 31. 3. 2018; 1. 4. 2018 - 31. 12. 2018):</t>
    </r>
  </si>
  <si>
    <r>
      <t>2.  Podniky</t>
    </r>
    <r>
      <rPr>
        <vertAlign val="superscript"/>
        <sz val="9"/>
        <rFont val="Arial"/>
        <family val="2"/>
        <charset val="238"/>
      </rPr>
      <t>1</t>
    </r>
    <r>
      <rPr>
        <b/>
        <sz val="9"/>
        <rFont val="Arial"/>
        <family val="2"/>
        <charset val="238"/>
      </rPr>
      <t xml:space="preserve">  propojené s žadatelem o podporu</t>
    </r>
  </si>
  <si>
    <r>
      <rPr>
        <b/>
        <sz val="9"/>
        <color indexed="8"/>
        <rFont val="Arial"/>
        <family val="2"/>
        <charset val="238"/>
      </rPr>
      <t>Žadatel o podporu se považuje za propojený</t>
    </r>
    <r>
      <rPr>
        <b/>
        <vertAlign val="superscript"/>
        <sz val="9"/>
        <color indexed="8"/>
        <rFont val="Arial"/>
        <family val="2"/>
        <charset val="238"/>
      </rPr>
      <t>2</t>
    </r>
    <r>
      <rPr>
        <b/>
        <sz val="9"/>
        <color indexed="8"/>
        <rFont val="Arial"/>
        <family val="2"/>
        <charset val="238"/>
      </rPr>
      <t xml:space="preserve">  s jinými podniky, pokud i tyto subjekty mezi sebou mají některý z následujících vztahů:  </t>
    </r>
    <r>
      <rPr>
        <sz val="9"/>
        <color indexed="8"/>
        <rFont val="Arial"/>
        <family val="2"/>
        <charset val="238"/>
      </rPr>
      <t xml:space="preserve">
a) jeden subjekt vlastní více než 50 % hlasovacích práv, která náležejí akcionářům nebo společníkům, v jiném subjektu;
b) jeden subjekt má právo jmenovat nebo odvolat více než 50 % členů správního, řídícího nebo dozorčího orgánu jiného subjektu;
c) jeden subjekt má právo uplatňovat více než 50% vliv v jiném subjektu podle smlouvy uzavřené s daným subjektem nebo dle ustanovení v zakladatelské smlouvě nebo ve stanovách tohoto subjektu;
d) jeden subjekt, který je akcionářem nebo společníkem jiného subjektu, ovládá sám, v souladu s dohodou uzavřenou s jinými akcionáři nebo společníky daného subjektu, více než 50 % hlasovacích práv, náležejících akcionářům nebo společníkům, v daném subjektu.</t>
    </r>
    <r>
      <rPr>
        <sz val="2"/>
        <color indexed="8"/>
        <rFont val="Arial"/>
        <family val="2"/>
        <charset val="238"/>
      </rPr>
      <t xml:space="preserve"> 
</t>
    </r>
    <r>
      <rPr>
        <sz val="9"/>
        <color indexed="8"/>
        <rFont val="Arial"/>
        <family val="2"/>
        <charset val="238"/>
      </rPr>
      <t xml:space="preserve">
</t>
    </r>
  </si>
  <si>
    <t xml:space="preserve">Subjekty, které mají s žadatelem o podporu jakýkoli vztah uvedený pod písm. a) až d) prostřednictvím jednoho nebo více dalších subjektů, se také považují za podnik propojený s žadatelem o podporu. </t>
  </si>
  <si>
    <t xml:space="preserve">Podniky, které mají přímou vazbu na tentýž orgán veřejné moci (tj. obec, kraj, atd.) a nemají žádný vzájemný vztah, se za propojené nepovažují. </t>
  </si>
  <si>
    <t xml:space="preserve">Podniky, které mají přímou vazbu na orgán veřejné moci (tj. obec, kraj, atd.), se za propojené s orgánem veřejné moci nepovažují. </t>
  </si>
  <si>
    <t>Do výčtu podniků propojených přímo či zprostředkovaně se žadatelem o podporu se zahrnují osoby zapsané v základním registru právnických osob, podnikajících fyzických osob a orgánů veřejné moci ("registr osob") v souladu se zákonem č. 111/2009 Sb., o základních registrech, ve znění pozdějších předpisů.</t>
  </si>
  <si>
    <t>Za podnik lze považovat podnikatele definovaného v zákoně č. 89/2012 Sb., občanský zákoník.</t>
  </si>
  <si>
    <t>Bližší informace o propojeném podniku naleznete v METODICKÉ PŘÍRUČCE k aplikaci pojmu „jeden podnik“ z pohledu pravidel podpory de minimis.</t>
  </si>
  <si>
    <t>Žadatel prohlašuje, že</t>
  </si>
  <si>
    <t>není ve výše uvedeném smyslu propojen s jiným podnikem.</t>
  </si>
  <si>
    <t>je ve výše uvedeném smyslu propojen s následujícími podniky:</t>
  </si>
  <si>
    <r>
      <rPr>
        <b/>
        <strike/>
        <u/>
        <sz val="9"/>
        <color indexed="8"/>
        <rFont val="Arial"/>
        <family val="2"/>
        <charset val="238"/>
      </rPr>
      <t>není</t>
    </r>
    <r>
      <rPr>
        <strike/>
        <sz val="9"/>
        <color indexed="8"/>
        <rFont val="Arial"/>
        <family val="2"/>
        <charset val="238"/>
      </rPr>
      <t xml:space="preserve"> ve výše uvedeném smyslu propojen s jiným podnikem.</t>
    </r>
  </si>
  <si>
    <r>
      <rPr>
        <b/>
        <strike/>
        <u/>
        <sz val="9"/>
        <color indexed="8"/>
        <rFont val="Arial"/>
        <family val="2"/>
        <charset val="238"/>
      </rPr>
      <t>je</t>
    </r>
    <r>
      <rPr>
        <strike/>
        <sz val="9"/>
        <color indexed="8"/>
        <rFont val="Arial"/>
        <family val="2"/>
        <charset val="238"/>
      </rPr>
      <t xml:space="preserve"> ve výše uvedeném smyslu propojen s následujícími podniky:</t>
    </r>
  </si>
  <si>
    <t>Obchodní jméno podniku / Jméno a příjmení</t>
  </si>
  <si>
    <t>Sídlo / Místo trvalého pobytu</t>
  </si>
  <si>
    <t>IČO / datum narození</t>
  </si>
  <si>
    <t>3.  Žadatel prohlašuje, že podnik (žadatel) v současném a 2 předcházejících účetních obdobích</t>
  </si>
  <si>
    <t>nevznikl spojením podniků či nabytím podniku.</t>
  </si>
  <si>
    <t>vznikl spojením (fúzí splynutím) níže uvedených podniků:</t>
  </si>
  <si>
    <t>nabytím (fúzí sloučením) převzal jmění níže uvedeného/ých podniku/ů:</t>
  </si>
  <si>
    <r>
      <rPr>
        <b/>
        <strike/>
        <sz val="9"/>
        <color indexed="8"/>
        <rFont val="Arial"/>
        <family val="2"/>
        <charset val="238"/>
      </rPr>
      <t>nevznikl</t>
    </r>
    <r>
      <rPr>
        <strike/>
        <sz val="9"/>
        <color indexed="8"/>
        <rFont val="Arial"/>
        <family val="2"/>
        <charset val="238"/>
      </rPr>
      <t xml:space="preserve"> spojením podniků či nabytím podniku.</t>
    </r>
  </si>
  <si>
    <r>
      <rPr>
        <b/>
        <strike/>
        <sz val="9"/>
        <color indexed="8"/>
        <rFont val="Arial"/>
        <family val="2"/>
        <charset val="238"/>
      </rPr>
      <t xml:space="preserve">vznikl </t>
    </r>
    <r>
      <rPr>
        <strike/>
        <u/>
        <sz val="9"/>
        <color indexed="8"/>
        <rFont val="Arial"/>
        <family val="2"/>
        <charset val="238"/>
      </rPr>
      <t>spojením</t>
    </r>
    <r>
      <rPr>
        <strike/>
        <sz val="9"/>
        <color indexed="8"/>
        <rFont val="Arial"/>
        <family val="2"/>
        <charset val="238"/>
      </rPr>
      <t xml:space="preserve"> (fúzí splynutím</t>
    </r>
    <r>
      <rPr>
        <strike/>
        <vertAlign val="superscript"/>
        <sz val="9"/>
        <color indexed="8"/>
        <rFont val="Arial"/>
        <family val="2"/>
        <charset val="238"/>
      </rPr>
      <t>3</t>
    </r>
    <r>
      <rPr>
        <strike/>
        <sz val="9"/>
        <color indexed="8"/>
        <rFont val="Arial"/>
        <family val="2"/>
        <charset val="238"/>
      </rPr>
      <t>) níže uvedených podniků:</t>
    </r>
  </si>
  <si>
    <r>
      <rPr>
        <strike/>
        <u/>
        <sz val="9"/>
        <color indexed="8"/>
        <rFont val="Arial"/>
        <family val="2"/>
        <charset val="238"/>
      </rPr>
      <t>nabytím</t>
    </r>
    <r>
      <rPr>
        <strike/>
        <sz val="9"/>
        <color indexed="8"/>
        <rFont val="Arial"/>
        <family val="2"/>
        <charset val="238"/>
      </rPr>
      <t xml:space="preserve"> (fúzí sloučením</t>
    </r>
    <r>
      <rPr>
        <strike/>
        <vertAlign val="superscript"/>
        <sz val="9"/>
        <color indexed="8"/>
        <rFont val="Arial"/>
        <family val="2"/>
        <charset val="238"/>
      </rPr>
      <t>4</t>
    </r>
    <r>
      <rPr>
        <strike/>
        <sz val="9"/>
        <color indexed="8"/>
        <rFont val="Arial"/>
        <family val="2"/>
        <charset val="238"/>
      </rPr>
      <t xml:space="preserve">) </t>
    </r>
    <r>
      <rPr>
        <b/>
        <strike/>
        <sz val="9"/>
        <color indexed="8"/>
        <rFont val="Arial"/>
        <family val="2"/>
        <charset val="238"/>
      </rPr>
      <t>převzal jmění</t>
    </r>
    <r>
      <rPr>
        <strike/>
        <sz val="9"/>
        <color indexed="8"/>
        <rFont val="Arial"/>
        <family val="2"/>
        <charset val="238"/>
      </rPr>
      <t xml:space="preserve"> níže uvedeného/ých podniku/ů:</t>
    </r>
  </si>
  <si>
    <t>Název podniku</t>
  </si>
  <si>
    <t>Sídlo</t>
  </si>
  <si>
    <t>IČO</t>
  </si>
  <si>
    <t>Viz § 62 zákona č. 125/2008 Sb., o přeměnách obchodních společností a družstev, ve znění pozdějších předpisů.</t>
  </si>
  <si>
    <t>Viz § 61 zákona č. 125/2008 Sb.</t>
  </si>
  <si>
    <t>4. Žadatel prohlašuje, že podnik (žadatel) v současném a 2 předcházejících účetních obdobích</t>
  </si>
  <si>
    <t>nevznikl rozdělením (rozštěpením nebo odštěpením) podniku.</t>
  </si>
  <si>
    <t>vznikl rozdělením níže uvedeného podniku:</t>
  </si>
  <si>
    <r>
      <rPr>
        <b/>
        <strike/>
        <sz val="9"/>
        <color indexed="8"/>
        <rFont val="Arial"/>
        <family val="2"/>
        <charset val="238"/>
      </rPr>
      <t>nevznikl</t>
    </r>
    <r>
      <rPr>
        <strike/>
        <sz val="9"/>
        <color indexed="8"/>
        <rFont val="Arial"/>
        <family val="2"/>
        <charset val="238"/>
      </rPr>
      <t xml:space="preserve"> rozdělením (rozštěpením nebo odštěpením</t>
    </r>
    <r>
      <rPr>
        <strike/>
        <vertAlign val="superscript"/>
        <sz val="9"/>
        <color indexed="8"/>
        <rFont val="Arial"/>
        <family val="2"/>
        <charset val="238"/>
      </rPr>
      <t>5</t>
    </r>
    <r>
      <rPr>
        <strike/>
        <sz val="9"/>
        <color indexed="8"/>
        <rFont val="Arial"/>
        <family val="2"/>
        <charset val="238"/>
      </rPr>
      <t>) podniku.</t>
    </r>
  </si>
  <si>
    <r>
      <rPr>
        <b/>
        <strike/>
        <sz val="9"/>
        <color indexed="8"/>
        <rFont val="Arial"/>
        <family val="2"/>
        <charset val="238"/>
      </rPr>
      <t>vznikl</t>
    </r>
    <r>
      <rPr>
        <strike/>
        <sz val="9"/>
        <color indexed="8"/>
        <rFont val="Arial"/>
        <family val="2"/>
        <charset val="238"/>
      </rPr>
      <t xml:space="preserve"> </t>
    </r>
    <r>
      <rPr>
        <strike/>
        <u/>
        <sz val="9"/>
        <color indexed="8"/>
        <rFont val="Arial"/>
        <family val="2"/>
        <charset val="238"/>
      </rPr>
      <t>rozdělením</t>
    </r>
    <r>
      <rPr>
        <strike/>
        <sz val="9"/>
        <color indexed="8"/>
        <rFont val="Arial"/>
        <family val="2"/>
        <charset val="238"/>
      </rPr>
      <t xml:space="preserve"> níže uvedeného podniku:</t>
    </r>
  </si>
  <si>
    <t>Datum poskytnutí</t>
  </si>
  <si>
    <t>Poskytovatel</t>
  </si>
  <si>
    <t>Částka v Kč</t>
  </si>
  <si>
    <t>Pokud by na základě převzatých činností nebylo možné dříve poskytnuté podpory de minimis rozdělit, rozdělí se podpora poměrným způsobem na základě účetní hodnoty vlastního kapitálu nových podniků k datu účinku rozdělení (viz čl. 3 odst. 9 nařízení č. 1407/2013, č. 1408/2013 a nahrazujícího nařízení č. 875/2007).</t>
  </si>
  <si>
    <t>5. Žadatel níže svým podpisem</t>
  </si>
  <si>
    <t>•</t>
  </si>
  <si>
    <t>potvrzuje, že výše uvedené údaje jsou přesné a pravdivé a jsou poskytovány dobrovolně;</t>
  </si>
  <si>
    <r>
      <t xml:space="preserve">se zavazuje k tomu, že v případě změny předmětných údajů v průběhu administrativního procesu poskytnutí podpory </t>
    </r>
    <r>
      <rPr>
        <i/>
        <sz val="9"/>
        <color indexed="8"/>
        <rFont val="Arial"/>
        <family val="2"/>
        <charset val="238"/>
      </rPr>
      <t>de minimis</t>
    </r>
    <r>
      <rPr>
        <sz val="9"/>
        <color indexed="8"/>
        <rFont val="Arial"/>
        <family val="2"/>
        <charset val="238"/>
      </rPr>
      <t xml:space="preserve"> bude neprodleně informovat poskytovatele dané podpory o změnách, které u něj nastaly.</t>
    </r>
  </si>
  <si>
    <t>VIII. Prohlášení žadatele</t>
  </si>
  <si>
    <t>IX. Povinné přílohy žádosti</t>
  </si>
  <si>
    <t>Pokud je žadatel obchodní společností, podpisem žádosti čestně prohlašuje, že žádný ze skuteč- ných majitelů není veřejným funkcionářem ve smyslu § 4c zákona č. 159/2006 Sb., o střetu zájmů.</t>
  </si>
  <si>
    <t>POVINNOU PŘÍLOHOU této žádosti je úplný výpis platných údajů a údajů, které byly vymazány 
bez náhrady nebo s nahrazenými novými údaji, o skutečném majiteli právnické osoby.</t>
  </si>
  <si>
    <r>
      <rPr>
        <b/>
        <sz val="10"/>
        <rFont val="Arial"/>
        <family val="2"/>
        <charset val="238"/>
      </rPr>
      <t xml:space="preserve">Plná moc </t>
    </r>
    <r>
      <rPr>
        <i/>
        <sz val="10"/>
        <rFont val="Arial"/>
        <family val="2"/>
        <charset val="238"/>
      </rPr>
      <t>(pouze v případě zastoupení na základě plné moci)</t>
    </r>
    <r>
      <rPr>
        <sz val="10"/>
        <rFont val="Arial"/>
        <family val="2"/>
        <charset val="238"/>
      </rPr>
      <t xml:space="preserve"> </t>
    </r>
    <r>
      <rPr>
        <i/>
        <u/>
        <sz val="10"/>
        <rFont val="Arial"/>
        <family val="2"/>
        <charset val="238"/>
      </rPr>
      <t>(origiál či ověřená kopie)</t>
    </r>
  </si>
  <si>
    <t xml:space="preserve"> rozdělí se podpora poměrným způsobem na základě účetní hodnoty vlastního kapitálu nových podniků k datu účinku rozdělení (viz čl. 3 odst. 9 nařízení č. 1407/2013, č. 1408/2013 a nahrazujícího nařízení č. 875/2007).</t>
  </si>
  <si>
    <r>
      <t xml:space="preserve">a převzal jeho činnosti, na něž byla dříve poskytnutá podpora de minimis použita. Podniku (žadateli) byly přiděleny následující (dříve poskytnuté) podpory: </t>
    </r>
    <r>
      <rPr>
        <i/>
        <sz val="8"/>
        <color indexed="8"/>
        <rFont val="Arial Narrow"/>
        <family val="2"/>
        <charset val="238"/>
      </rPr>
      <t>Pokud by na základě převzatých činností nebylo možné dříve poskytnuté podpory de minimis rozdělit,</t>
    </r>
  </si>
  <si>
    <t>a) pro účely kontroly archivovat veškerou dokumentaci k projektu, akci nebo aktivitě po dobu 10 let po ukončení řešení projektu, akce nebo aktivity,
b) přijímat v požadovaném termínu a kvalitě nápravná opatření, která vzejdou z kontrol řešení projektu/akce/aktivity,
c) vyžaduje-li to charakter projektu, akce nebo aktivity, postupovat v souladu se zákonem č.134/2016 Sb., o zadávání veřejných zakázek, a to od počátku řešení projektu, akce nebo aktivity,
d) v případě, že nemůže splnit závazky z projektu, akce nebo aktivity vyplývající, neprodleně vrátit Poskytovateli podpory veškeré účelové finanční prostředky, které mu byly poskytnuty, ve smyslu zákona č. 250/2000 Sb., o rozpočtových pravidlech územních rozpočtů,
e) vést o projektu oddělenou účetní evidenci a výkaznictví, a to od zahájení řešení projektu, akce nebo aktivity.</t>
  </si>
  <si>
    <t>f) nemá nedoplatky z titulu mzdových nároků jeho zaměstnanců a je zaregistrován jako poplatník daně z příjmů na FÚ,</t>
  </si>
  <si>
    <t>merna_jednotka</t>
  </si>
  <si>
    <t>vydaj_celkem</t>
  </si>
  <si>
    <t>merna_jednotka1</t>
  </si>
  <si>
    <t>vydaj_celkem1</t>
  </si>
  <si>
    <t>merna_jednotka2</t>
  </si>
  <si>
    <t>vydaj_celkem2</t>
  </si>
  <si>
    <t>merna_jednotka3</t>
  </si>
  <si>
    <t>vydaj_celkem3</t>
  </si>
  <si>
    <t>vydaj_nazev4</t>
  </si>
  <si>
    <t>jednotkova_cena4</t>
  </si>
  <si>
    <t>pocet_jednotek4</t>
  </si>
  <si>
    <t>merna_jednotka4</t>
  </si>
  <si>
    <t>vydaj_celkem4</t>
  </si>
  <si>
    <t>vydaj_nazev5</t>
  </si>
  <si>
    <t>jednotkova_cena5</t>
  </si>
  <si>
    <t>pocet_jednotek5</t>
  </si>
  <si>
    <t>merna_jednotka5</t>
  </si>
  <si>
    <t>vydaj_celkem5</t>
  </si>
  <si>
    <t>vydaj_nazev6</t>
  </si>
  <si>
    <t>jednotkova_cena6</t>
  </si>
  <si>
    <t>pocet_jednotek6</t>
  </si>
  <si>
    <t>merna_jednotka6</t>
  </si>
  <si>
    <t>vydaj_celkem6</t>
  </si>
  <si>
    <t>oduvodneni</t>
  </si>
  <si>
    <t>ucel</t>
  </si>
  <si>
    <t>počet</t>
  </si>
  <si>
    <t>ucel1</t>
  </si>
  <si>
    <t>pocet1</t>
  </si>
  <si>
    <t>ucel2</t>
  </si>
  <si>
    <t>pocet2</t>
  </si>
  <si>
    <t>ucel3</t>
  </si>
  <si>
    <t>pocet3</t>
  </si>
  <si>
    <t>ucel4</t>
  </si>
  <si>
    <t>pocet4</t>
  </si>
  <si>
    <t>Ing. Dana Koplíková</t>
  </si>
  <si>
    <t>Mgr. Milan Filip</t>
  </si>
  <si>
    <t>Odbor strategického rozvoje kraje</t>
  </si>
  <si>
    <t>Oddělení regionálního rozvoje a cestovního ruchu</t>
  </si>
  <si>
    <t>název projektu</t>
  </si>
  <si>
    <t>registrační číslo</t>
  </si>
  <si>
    <t>III. IDENTIFIKACE ŽADATELE</t>
  </si>
  <si>
    <t>3.1 Právní forma žadatele:</t>
  </si>
  <si>
    <t>3.2 Korespondenční adresa</t>
  </si>
  <si>
    <t>3.3 Údaje o bankovním spojení žadatele</t>
  </si>
  <si>
    <t>3.4 Údaje o zřizovateli žadatele</t>
  </si>
  <si>
    <t>IV. ROZPOČET PROJEKTU</t>
  </si>
  <si>
    <t>4.1 Údaje o plátcovství daně z přidané hodnoty</t>
  </si>
  <si>
    <t>p) není účastníkem soudního řízení, jehož jedním z dalších účastníků je poskytovatel, případně právnická osoba zřízená nebo založená poskytovatelem (tyto osoby jsou uvedené na adrese: https://zlinskykraj.cz/seznam-zrizovanych-a-zalozenych-organizaci-zlinskym-krajem).</t>
  </si>
  <si>
    <t>*='Žádost RP25'!U201</t>
  </si>
  <si>
    <t>*='Žádost RP25'!O8</t>
  </si>
  <si>
    <t>*='Žádost RP25'!A3</t>
  </si>
  <si>
    <t>*='Žádost RP25'!O11</t>
  </si>
  <si>
    <t>*='Žádost RP25'!U206</t>
  </si>
  <si>
    <t>*='Žádost RP25'!O10</t>
  </si>
  <si>
    <t>*='Žádost RP25'!U202</t>
  </si>
  <si>
    <t>*='Žádost RP25'!O9</t>
  </si>
  <si>
    <t>*='Žádost RP25'!U197</t>
  </si>
  <si>
    <t>*='Žádost RP25'!U203</t>
  </si>
  <si>
    <t>*='Žádost RP25'!#ODKAZ!</t>
  </si>
  <si>
    <t>*='Žádost RP25'!U207</t>
  </si>
  <si>
    <t>*='Žádost RP25'!U208</t>
  </si>
  <si>
    <t>*='Žádost RP25'!U200</t>
  </si>
  <si>
    <t>*='Žádost RP25'!U262</t>
  </si>
  <si>
    <t>*='Žádost RP25'!U211</t>
  </si>
  <si>
    <t>*='Žádost RP25'!U204</t>
  </si>
  <si>
    <t>*='Žádost RP25'!U205</t>
  </si>
  <si>
    <t>*='Žádost RP25'!U404</t>
  </si>
  <si>
    <t>*='Žádost RP25'!U405</t>
  </si>
  <si>
    <t>*='Žádost RP25'!U406</t>
  </si>
  <si>
    <t>*=CONCATENATE('Žádost RP25'!U266;"/";'Žádost RP25'!U265)</t>
  </si>
  <si>
    <t>*='Žádost RP25'!AW139</t>
  </si>
  <si>
    <t>*='Žádost RP25'!AW140</t>
  </si>
  <si>
    <t>*='Žádost RP25'!AW141</t>
  </si>
  <si>
    <t>*='Žádost RP25'!U269</t>
  </si>
  <si>
    <t>*='Žádost RP25'!U270</t>
  </si>
  <si>
    <t>*='Žádost RP25'!U271</t>
  </si>
  <si>
    <t>*='Žádost RP25'!U272</t>
  </si>
  <si>
    <t>*='Žádost RP25'!U273</t>
  </si>
  <si>
    <t>*='Žádost RP25'!L19</t>
  </si>
  <si>
    <t>*='Žádost RP25'!AM19</t>
  </si>
  <si>
    <t>*='Žádost RP25'!I29</t>
  </si>
  <si>
    <t>*='Žádost RP25'!AS157</t>
  </si>
  <si>
    <t>*='Žádost RP25'!AG163</t>
  </si>
  <si>
    <t>*='Žádost RP25'!AS163</t>
  </si>
  <si>
    <t>*='Žádost RP25'!AG162</t>
  </si>
  <si>
    <t>*='Žádost RP25'!AS162</t>
  </si>
  <si>
    <t>*='Žádost RP25'!B41</t>
  </si>
  <si>
    <t>*='Žádost RP25'!AH41</t>
  </si>
  <si>
    <t>*='Žádost RP25'!B147</t>
  </si>
  <si>
    <t>*='Žádost RP25'!AM147</t>
  </si>
  <si>
    <t>*='Žádost RP25'!AG147</t>
  </si>
  <si>
    <t>*='Žádost RP25'!AA147</t>
  </si>
  <si>
    <t>*='Žádost RP25'!AS147</t>
  </si>
  <si>
    <t>*='Žádost RP25'!B148</t>
  </si>
  <si>
    <t>*='Žádost RP25'!AM148</t>
  </si>
  <si>
    <t>*='Žádost RP25'!AG148</t>
  </si>
  <si>
    <t>*='Žádost RP25'!AA148</t>
  </si>
  <si>
    <t>*='Žádost RP25'!AS148</t>
  </si>
  <si>
    <t>*='Žádost RP25'!B149</t>
  </si>
  <si>
    <t>*='Žádost RP25'!AM149</t>
  </si>
  <si>
    <t>*='Žádost RP25'!AG149</t>
  </si>
  <si>
    <t>*='Žádost RP25'!AA149</t>
  </si>
  <si>
    <t>*='Žádost RP25'!AS149</t>
  </si>
  <si>
    <t>*='Žádost RP25'!B150</t>
  </si>
  <si>
    <t>*='Žádost RP25'!AM150</t>
  </si>
  <si>
    <t>*='Žádost RP25'!AG150</t>
  </si>
  <si>
    <t>*='Žádost RP25'!AA150</t>
  </si>
  <si>
    <t>*='Žádost RP25'!AS150</t>
  </si>
  <si>
    <t>*='Žádost RP25'!B151</t>
  </si>
  <si>
    <t>*='Žádost RP25'!AM151</t>
  </si>
  <si>
    <t>*='Žádost RP25'!AG151</t>
  </si>
  <si>
    <t>*='Žádost RP25'!AA151</t>
  </si>
  <si>
    <t>*='Žádost RP25'!AS151</t>
  </si>
  <si>
    <t>*='Žádost RP25'!B152</t>
  </si>
  <si>
    <t>*='Žádost RP25'!AM152</t>
  </si>
  <si>
    <t>*='Žádost RP25'!AG152</t>
  </si>
  <si>
    <t>*='Žádost RP25'!AA152</t>
  </si>
  <si>
    <t>*='Žádost RP25'!AS152</t>
  </si>
  <si>
    <t>*='Žádost RP25'!B153</t>
  </si>
  <si>
    <t>*='Žádost RP25'!AM153</t>
  </si>
  <si>
    <t>*='Žádost RP25'!AG153</t>
  </si>
  <si>
    <t>*='Žádost RP25'!AA153</t>
  </si>
  <si>
    <t>*='Žádost RP25'!AS153</t>
  </si>
  <si>
    <t>*='Žádost RP25'!B48</t>
  </si>
  <si>
    <t>*='Žádost RP25'!B51</t>
  </si>
  <si>
    <t>*='Žádost RP25'!AS51</t>
  </si>
  <si>
    <t>*='Žádost RP25'!B52</t>
  </si>
  <si>
    <t>*='Žádost RP25'!AS52</t>
  </si>
  <si>
    <t>*='Žádost RP25'!B53</t>
  </si>
  <si>
    <t>*='Žádost RP25'!AS53</t>
  </si>
  <si>
    <t>*='Žádost RP25'!B54</t>
  </si>
  <si>
    <t>*='Žádost RP25'!AS55</t>
  </si>
  <si>
    <t>*='Žádost RP25'!B55</t>
  </si>
  <si>
    <t>Název obce</t>
  </si>
  <si>
    <t>CZ0721</t>
  </si>
  <si>
    <t>CZ0722</t>
  </si>
  <si>
    <t>CZ0723</t>
  </si>
  <si>
    <t>CZ0724</t>
  </si>
  <si>
    <t>Aktivity:</t>
  </si>
  <si>
    <t>Doba fyzické realizace projektu</t>
  </si>
  <si>
    <t>Výstup</t>
  </si>
  <si>
    <t>Minimální předpokládaná hodnota</t>
  </si>
  <si>
    <t>Typ žadatele:</t>
  </si>
  <si>
    <t>V. PUBLICITA PROJEKTU, AKCE NEBO AKTIVITY</t>
  </si>
  <si>
    <t>VI. ČESTNÉ PROHLÁŠENÍ ŽADATELE O PODPORU V REŽIMU DE MINIMIS</t>
  </si>
  <si>
    <t>Adresa místa fyzické realizace:</t>
  </si>
  <si>
    <r>
      <rPr>
        <b/>
        <sz val="10"/>
        <rFont val="Arial"/>
        <family val="2"/>
        <charset val="238"/>
      </rPr>
      <t xml:space="preserve">Smlouva o zřízení běžného účtu </t>
    </r>
    <r>
      <rPr>
        <sz val="10"/>
        <rFont val="Arial"/>
        <family val="2"/>
        <charset val="238"/>
      </rPr>
      <t xml:space="preserve">u peněžního ústavu nebo </t>
    </r>
    <r>
      <rPr>
        <b/>
        <sz val="10"/>
        <rFont val="Arial"/>
        <family val="2"/>
        <charset val="238"/>
      </rPr>
      <t xml:space="preserve">písemné potvrzení </t>
    </r>
    <r>
      <rPr>
        <sz val="10"/>
        <rFont val="Arial"/>
        <family val="2"/>
        <charset val="238"/>
      </rPr>
      <t>peněžního ústavu o vedení běžného účtu žadatele (</t>
    </r>
    <r>
      <rPr>
        <i/>
        <sz val="10"/>
        <rFont val="Arial"/>
        <family val="2"/>
        <charset val="238"/>
      </rPr>
      <t>prostá kopie</t>
    </r>
    <r>
      <rPr>
        <sz val="10"/>
        <rFont val="Arial"/>
        <family val="2"/>
        <charset val="238"/>
      </rPr>
      <t>)</t>
    </r>
  </si>
  <si>
    <t>Včasnost předložení projektu formou DS</t>
  </si>
  <si>
    <r>
      <t xml:space="preserve">Počet obyvatel k 1.1. kal. roku, ve kterém je o podporu žádáno: </t>
    </r>
    <r>
      <rPr>
        <sz val="8"/>
        <rFont val="Arial"/>
        <family val="2"/>
        <charset val="238"/>
      </rPr>
      <t xml:space="preserve">                          </t>
    </r>
    <r>
      <rPr>
        <i/>
        <sz val="8"/>
        <rFont val="Arial"/>
        <family val="2"/>
        <charset val="238"/>
      </rPr>
      <t xml:space="preserve"> </t>
    </r>
  </si>
  <si>
    <t xml:space="preserve">Kód   </t>
  </si>
  <si>
    <t xml:space="preserve">Počet obyvatel   </t>
  </si>
  <si>
    <t>Celkem</t>
  </si>
  <si>
    <r>
      <t>Předpokládané  způsobilé náklady investiční</t>
    </r>
    <r>
      <rPr>
        <sz val="8"/>
        <rFont val="Arial"/>
        <family val="2"/>
        <charset val="238"/>
      </rPr>
      <t xml:space="preserve"> (rozpočet v Kč)</t>
    </r>
    <r>
      <rPr>
        <sz val="10"/>
        <rFont val="Arial"/>
        <family val="2"/>
        <charset val="238"/>
      </rPr>
      <t>:</t>
    </r>
  </si>
  <si>
    <t>Bude doloženo v závěrečné zprávě</t>
  </si>
  <si>
    <t>investiční</t>
  </si>
  <si>
    <t>Požadovaná výše NFV z rozpočtu Zlínského kraje</t>
  </si>
  <si>
    <t>Termín splátky</t>
  </si>
  <si>
    <t>Výše splátky</t>
  </si>
  <si>
    <t>Poř. č.</t>
  </si>
  <si>
    <t xml:space="preserve"> - </t>
  </si>
  <si>
    <t xml:space="preserve">Podpory od jiných veřejných zdrojů ČR nebo EU </t>
  </si>
  <si>
    <t xml:space="preserve">Datum předložení vyúčtování NFV </t>
  </si>
  <si>
    <t>Celková přijatelnost žádosti o poskytnutí NFV</t>
  </si>
  <si>
    <t>11.</t>
  </si>
  <si>
    <t>12.</t>
  </si>
  <si>
    <t>13.</t>
  </si>
  <si>
    <t>14.</t>
  </si>
  <si>
    <t>15.</t>
  </si>
  <si>
    <t>16.</t>
  </si>
  <si>
    <t>Hostějov</t>
  </si>
  <si>
    <t>Kunkovice</t>
  </si>
  <si>
    <t>Honětice</t>
  </si>
  <si>
    <t>Haluzice</t>
  </si>
  <si>
    <t>Staré Hutě</t>
  </si>
  <si>
    <t>Zástřizly</t>
  </si>
  <si>
    <t>Sulimov</t>
  </si>
  <si>
    <t>Hoštice</t>
  </si>
  <si>
    <t>Kelníky</t>
  </si>
  <si>
    <t>Stupava</t>
  </si>
  <si>
    <t>Uhřice</t>
  </si>
  <si>
    <t>Vyškovec</t>
  </si>
  <si>
    <t>Žítková</t>
  </si>
  <si>
    <t>Vápenice</t>
  </si>
  <si>
    <t>Křekov</t>
  </si>
  <si>
    <t>Vrbka</t>
  </si>
  <si>
    <t>Podhradí</t>
  </si>
  <si>
    <t>Bořenovice</t>
  </si>
  <si>
    <t>Cetechovice</t>
  </si>
  <si>
    <t>Dešná</t>
  </si>
  <si>
    <t>Hostětín</t>
  </si>
  <si>
    <t>Vlachova Lhota</t>
  </si>
  <si>
    <t>Blazice</t>
  </si>
  <si>
    <t>Svárov</t>
  </si>
  <si>
    <t>Lopeník</t>
  </si>
  <si>
    <t>Karlovice</t>
  </si>
  <si>
    <t>Chvalnov-Lísky</t>
  </si>
  <si>
    <t>Nítkovice</t>
  </si>
  <si>
    <t>Rudimov</t>
  </si>
  <si>
    <t>Dobrkovice</t>
  </si>
  <si>
    <t>Pacetluky</t>
  </si>
  <si>
    <t>Střížovice</t>
  </si>
  <si>
    <t>Prasklice</t>
  </si>
  <si>
    <t>Tučapy</t>
  </si>
  <si>
    <t>Karolín</t>
  </si>
  <si>
    <t>Komárno</t>
  </si>
  <si>
    <t>Újezdec</t>
  </si>
  <si>
    <t>Kurovice</t>
  </si>
  <si>
    <t>Šarovy</t>
  </si>
  <si>
    <t>Mrlínek</t>
  </si>
  <si>
    <t>Jestřabí</t>
  </si>
  <si>
    <t>Horní Lapač</t>
  </si>
  <si>
    <t>Třebětice</t>
  </si>
  <si>
    <t>Seninka</t>
  </si>
  <si>
    <t>Ublo</t>
  </si>
  <si>
    <t>Kaňovice</t>
  </si>
  <si>
    <t>Podolí</t>
  </si>
  <si>
    <t>Zahnašovice</t>
  </si>
  <si>
    <t>Komárov</t>
  </si>
  <si>
    <t>Lhotsko</t>
  </si>
  <si>
    <t>Jarohněvice</t>
  </si>
  <si>
    <t>Petrůvka</t>
  </si>
  <si>
    <t>Malá Bystřice</t>
  </si>
  <si>
    <t>Valašské Příkazy</t>
  </si>
  <si>
    <t>Podkopná Lhota</t>
  </si>
  <si>
    <t>Bělov</t>
  </si>
  <si>
    <t>Zlámanec</t>
  </si>
  <si>
    <t>Šelešovice</t>
  </si>
  <si>
    <t>Tichov</t>
  </si>
  <si>
    <t>Bohuslavice nad Vláří</t>
  </si>
  <si>
    <t>Chomýž</t>
  </si>
  <si>
    <t>Skaštice</t>
  </si>
  <si>
    <t>Držková</t>
  </si>
  <si>
    <t>Lipová</t>
  </si>
  <si>
    <t>Částkov</t>
  </si>
  <si>
    <t>Němčice</t>
  </si>
  <si>
    <t>Vítonice</t>
  </si>
  <si>
    <t>Oldřichovice</t>
  </si>
  <si>
    <t>Brusné</t>
  </si>
  <si>
    <t>Soběsuky</t>
  </si>
  <si>
    <t>Salaš</t>
  </si>
  <si>
    <t>Jankovice</t>
  </si>
  <si>
    <t>Ostrata</t>
  </si>
  <si>
    <t>Troubky-Zdislavice</t>
  </si>
  <si>
    <t>Valašská Senice</t>
  </si>
  <si>
    <t>Vlčková</t>
  </si>
  <si>
    <t>Loučka</t>
  </si>
  <si>
    <t>Stříbrnice</t>
  </si>
  <si>
    <t>Vážany</t>
  </si>
  <si>
    <t>Košíky</t>
  </si>
  <si>
    <t>Lutonina</t>
  </si>
  <si>
    <t>Dřínov</t>
  </si>
  <si>
    <t>Lukoveček</t>
  </si>
  <si>
    <t>Nová Dědina</t>
  </si>
  <si>
    <t>Rudice</t>
  </si>
  <si>
    <t>Lechotice</t>
  </si>
  <si>
    <t>Neubuz</t>
  </si>
  <si>
    <t>Bařice-Velké Těšany</t>
  </si>
  <si>
    <t>Drnovice</t>
  </si>
  <si>
    <t>Věžky</t>
  </si>
  <si>
    <t>Medlovice</t>
  </si>
  <si>
    <t>Podhradní Lhota</t>
  </si>
  <si>
    <t>Osíčko</t>
  </si>
  <si>
    <t>Šanov</t>
  </si>
  <si>
    <t>Lubná</t>
  </si>
  <si>
    <t>Hrobice</t>
  </si>
  <si>
    <t>Litenčice</t>
  </si>
  <si>
    <t>Študlov</t>
  </si>
  <si>
    <t>Kladeruby</t>
  </si>
  <si>
    <t>Kyselovice</t>
  </si>
  <si>
    <t>Počet obyvatel   
 k 1. 1. 2025</t>
  </si>
  <si>
    <t>Adresa</t>
  </si>
  <si>
    <t>Hostějov 3, 687 41 Medlovice</t>
  </si>
  <si>
    <t>Kunkovice 30, 768 13 Litenčice</t>
  </si>
  <si>
    <t>Honětice 73, 768 13 Litenčice</t>
  </si>
  <si>
    <t>U Obecního úřadu 19, 763 24 Vlachovice</t>
  </si>
  <si>
    <t>Staré Hutě 83, 686 01 Uherské Hradiště</t>
  </si>
  <si>
    <t>Zástřizly 31, 768 05 Koryčany</t>
  </si>
  <si>
    <t>Sulimov 51, 768 21 Kvasice</t>
  </si>
  <si>
    <t>Hoštice 74, 768 13 Litenčice</t>
  </si>
  <si>
    <t>Kelníky 1, 763 07 Velký Ořechov</t>
  </si>
  <si>
    <t>Stupava 47, 686 01 Uherské Hradiště 1</t>
  </si>
  <si>
    <t>Uhřice 84, 768 33 Morkovice-Slížany</t>
  </si>
  <si>
    <t>Vyškovec 65, 687 74 Starý Hrozenkov</t>
  </si>
  <si>
    <t>Žítková 161, 687 74 Starý Hrozenkov</t>
  </si>
  <si>
    <t>Vápenice 75, 687 74 Starý Hrozenkov</t>
  </si>
  <si>
    <t>Křekov 5, 766 01 Valašské Klobouky</t>
  </si>
  <si>
    <t>Vrbka 69, 768 21 Kvasice</t>
  </si>
  <si>
    <t>Podhradí 41, 763 26 Luhačovice</t>
  </si>
  <si>
    <t>Bořenovice 36, 769 01 Holešov</t>
  </si>
  <si>
    <t>Cetechovice 45, 768 02 Zdounky</t>
  </si>
  <si>
    <t>Dešná 88, 763 15 Slušovice</t>
  </si>
  <si>
    <t>Hostětín 75, 687 71 Bojkovice</t>
  </si>
  <si>
    <t>Vlachova Lhota 68, 766 01 Valašské Klobouky</t>
  </si>
  <si>
    <t>Blazice 70, 768 61 Bystřice pod Hostýnem</t>
  </si>
  <si>
    <t>Svárov 74, 687 12 Bílovice</t>
  </si>
  <si>
    <t>Lopeník 211, 687 67 Březová</t>
  </si>
  <si>
    <t>Karlovice 47, 763 02 Zlín 4</t>
  </si>
  <si>
    <t>Chvalnov-Lísky 68, 768 05 Koryčany</t>
  </si>
  <si>
    <t>Nítkovice 89, 768 13 Litenčice</t>
  </si>
  <si>
    <t>Rudimov 81, 763 21 Slavičín</t>
  </si>
  <si>
    <t>Dobrkovice 61, 763 07 Velký Ořechov</t>
  </si>
  <si>
    <t>Pacetluky 10, 768 43 Kostelec u Holešova</t>
  </si>
  <si>
    <t>Střížovice 55, 768 21 Kvasice</t>
  </si>
  <si>
    <t>Prasklice 77, 768 33 Morkovice-Slížany</t>
  </si>
  <si>
    <t>Tučapy 30, 687 09 Boršice</t>
  </si>
  <si>
    <t>Karolín 4, 768 21 Kvasice</t>
  </si>
  <si>
    <t>Komárno 49, 768 71 Rajnochovice</t>
  </si>
  <si>
    <t>Újezdec 122, 687 41 Medlovice</t>
  </si>
  <si>
    <t>Kurovice 68, 768 52 Míškovice</t>
  </si>
  <si>
    <t>Šarovy 100, 763 51 Bohuslavice</t>
  </si>
  <si>
    <t>Mrlínek 54, 768 61 Bystřice pod Hostýnem 1</t>
  </si>
  <si>
    <t>Jestřabí č.p. 1, 763 33 Štítná nad Vláří</t>
  </si>
  <si>
    <t>Horní Lapač 22, 769 01 Holešov</t>
  </si>
  <si>
    <t>Třebětice 51, 769 01 Holešov</t>
  </si>
  <si>
    <t>Seninka 49, 756 11 Valašská Polanka</t>
  </si>
  <si>
    <t>Ublo 74, 763 12 Vizovice</t>
  </si>
  <si>
    <t>Kaňovice 45, 763 41 Biskupice</t>
  </si>
  <si>
    <t>Podolí 33, 756 44 Loučka</t>
  </si>
  <si>
    <t>Zahnašovice 43, 769 01 Holešov</t>
  </si>
  <si>
    <t>Komárov 124, 763 61 Napajedla</t>
  </si>
  <si>
    <t>Lhotsko 57, 763 12 Vizovice</t>
  </si>
  <si>
    <t>Jarohněvice 83, 768 01 Jarohněvice</t>
  </si>
  <si>
    <t>Petrůvka 90, 763 21 Slavičín 1</t>
  </si>
  <si>
    <t>Malá Bystřice 55, 756 27 Valašská Bystřice</t>
  </si>
  <si>
    <t>Valašské Příkazy 1, 756 12 Horní Lideč, Vsetín</t>
  </si>
  <si>
    <t>Podkopná Lhota 37, 763 18 Trnava</t>
  </si>
  <si>
    <t>Bělov 77, 768 21 Kvasice</t>
  </si>
  <si>
    <t>Zlámanec 95, 687 12 Bílovice</t>
  </si>
  <si>
    <t>Šelešovice 93, 767 01 Kroměříž</t>
  </si>
  <si>
    <t>Tichov 48, 766 01 Valašské Klobouky</t>
  </si>
  <si>
    <t>Bohuslavice nad Vláří 62, 763 21 Slavičín</t>
  </si>
  <si>
    <t>Chomýž 52, 768 61 Bystřice pod Hostýnem</t>
  </si>
  <si>
    <t>Skaštice 113, 767 01 Kroměříž</t>
  </si>
  <si>
    <t>Držková 106, 763 19 Kašava</t>
  </si>
  <si>
    <t>Lipová 48, 763 21 Slavičín</t>
  </si>
  <si>
    <t>Částkov 86, 687 12 Bílovice</t>
  </si>
  <si>
    <t>Němčice 68, 768 43 Kostelec</t>
  </si>
  <si>
    <t>Vítonice 82, 768 61 Bystřice pod Hostýnem 1</t>
  </si>
  <si>
    <t>Oldřichovice 86, 763 61 Napajedla</t>
  </si>
  <si>
    <t>Brusné 93, 768 61 Bystřice pod Hostýnem</t>
  </si>
  <si>
    <t>Soběsuky 23, 768 02 Zdounky</t>
  </si>
  <si>
    <t>Salaš 85, 687 06 Velehrad</t>
  </si>
  <si>
    <t>Jankovice 101, 769 01 Holešov</t>
  </si>
  <si>
    <t>Ostrata  č.p. 23, 763 11 Želechovice nad Dřevnicí</t>
  </si>
  <si>
    <t>Troubky-Zdislavice 10, 768 02 Zdounky</t>
  </si>
  <si>
    <t>Valašská Senice 145, 756 14 Francova Lhota</t>
  </si>
  <si>
    <t>Vlčková 136, 763 19 Kašava</t>
  </si>
  <si>
    <t>Loučka č.p. 141, 763 25 Újezd</t>
  </si>
  <si>
    <t>Stříbrnice 124, 687 09 Boršice</t>
  </si>
  <si>
    <t>Vážany 20, 687 37 Polešovice</t>
  </si>
  <si>
    <t>Košíky 177, 687 04 Traplice</t>
  </si>
  <si>
    <t>Lutonina 114, 763 12 Vizovice</t>
  </si>
  <si>
    <t>Dřínov 155, 768 33 Morkovice-Slížany</t>
  </si>
  <si>
    <t>Lukoveček 120, 763 16 Fryšták</t>
  </si>
  <si>
    <t>Nová Dědina 12, 768 21 Kvasice</t>
  </si>
  <si>
    <t>Rudice 109, 687 32 Nezdenice</t>
  </si>
  <si>
    <t>Lechotice 100, 768 52 Míškovice</t>
  </si>
  <si>
    <t>Neubuz 91, 763 15 Slušovice</t>
  </si>
  <si>
    <t>Bařice-Velké Těšany 8, 767 01 Kroměříž</t>
  </si>
  <si>
    <t>Drnovice 113, 763 25 Újezd u Valašských Klobouk</t>
  </si>
  <si>
    <t>Věžky 61, 768 33 Morkovice-Slížany</t>
  </si>
  <si>
    <t>Jankovice 15, 687 04 Traplice</t>
  </si>
  <si>
    <t>Medlovice 140, 687 41 Medlovice</t>
  </si>
  <si>
    <t>Podhradní Lhota 150, 768 71 Rajnochovice</t>
  </si>
  <si>
    <t>Osíčko 56, 768 61 Bystřice pod Hostýnem 1</t>
  </si>
  <si>
    <t>Šanov 77, 763 21 Slavičín</t>
  </si>
  <si>
    <t>Lubná 177, 767 01 Kroměříž 1</t>
  </si>
  <si>
    <t>Hrobice 92, 763 15 Slušovice</t>
  </si>
  <si>
    <t>Litenčice 97, 768 13 Litenčice</t>
  </si>
  <si>
    <t>Študlov 142, 756 12 Horní Lideč</t>
  </si>
  <si>
    <t>Kladeruby 72, 756 43 Kelč</t>
  </si>
  <si>
    <t>Kyselovice 189, 768 11 Chropyně</t>
  </si>
  <si>
    <t xml:space="preserve">Kód okresu   </t>
  </si>
  <si>
    <t xml:space="preserve">Kód obce   </t>
  </si>
  <si>
    <t>Obec Hostějov</t>
  </si>
  <si>
    <t>Obec Kunkovice</t>
  </si>
  <si>
    <t>Obec Honětice</t>
  </si>
  <si>
    <t>Obec Haluzice</t>
  </si>
  <si>
    <t>Obec Staré Hutě</t>
  </si>
  <si>
    <t>Obec Zástřizly</t>
  </si>
  <si>
    <t>Obec Sulimov</t>
  </si>
  <si>
    <t>Obec Hoštice</t>
  </si>
  <si>
    <t>Obec Kelníky</t>
  </si>
  <si>
    <t>Obec Stupava</t>
  </si>
  <si>
    <t>Obec Uhřice</t>
  </si>
  <si>
    <t>Obec Vyškovec</t>
  </si>
  <si>
    <t>Obec Žítková</t>
  </si>
  <si>
    <t>Obec Vápenice</t>
  </si>
  <si>
    <t>Obec Křekov</t>
  </si>
  <si>
    <t>Obec Vrbka</t>
  </si>
  <si>
    <t>Obec Podhradí</t>
  </si>
  <si>
    <t>Obec Bořenovice</t>
  </si>
  <si>
    <t>Obec Cetechovice</t>
  </si>
  <si>
    <t>Obec Dešná</t>
  </si>
  <si>
    <t>Obec Hostětín</t>
  </si>
  <si>
    <t>Obec Vlachova Lhota</t>
  </si>
  <si>
    <t>Obec Blazice</t>
  </si>
  <si>
    <t>Obec Svárov</t>
  </si>
  <si>
    <t>Obec Lopeník</t>
  </si>
  <si>
    <t>Obec Karlovice</t>
  </si>
  <si>
    <t>Obec Chvalnov-Lísky</t>
  </si>
  <si>
    <t>Obec Nítkovice</t>
  </si>
  <si>
    <t>Obec Rudimov</t>
  </si>
  <si>
    <t>Obec Dobrkovice</t>
  </si>
  <si>
    <t>Obec Pacetluky</t>
  </si>
  <si>
    <t>Obec Střížovice</t>
  </si>
  <si>
    <t>Obec Prasklice</t>
  </si>
  <si>
    <t>Obec Tučapy</t>
  </si>
  <si>
    <t>Obec Karolín</t>
  </si>
  <si>
    <t>Obec Komárno</t>
  </si>
  <si>
    <t>Obec Újezdec</t>
  </si>
  <si>
    <t>Obec Kurovice</t>
  </si>
  <si>
    <t>Obec Šarovy</t>
  </si>
  <si>
    <t>Obec Mrlínek</t>
  </si>
  <si>
    <t>Obec Jestřabí</t>
  </si>
  <si>
    <t>Obec Horní Lapač</t>
  </si>
  <si>
    <t>Obec Třebětice</t>
  </si>
  <si>
    <t>Obec Seninka</t>
  </si>
  <si>
    <t>Obec Ublo</t>
  </si>
  <si>
    <t>Obec Kaňovice</t>
  </si>
  <si>
    <t>Obec Podolí</t>
  </si>
  <si>
    <t>Obec Zahnašovice</t>
  </si>
  <si>
    <t>Obec Komárov</t>
  </si>
  <si>
    <t>Obec Lhotsko</t>
  </si>
  <si>
    <t>Obec Jarohněvice</t>
  </si>
  <si>
    <t>Obec Petrůvka</t>
  </si>
  <si>
    <t>Obec Malá Bystřice</t>
  </si>
  <si>
    <t>Obec Valašské Příkazy</t>
  </si>
  <si>
    <t>Obec Podkopná Lhota</t>
  </si>
  <si>
    <t>Obec Bělov</t>
  </si>
  <si>
    <t>Obec Zlámanec</t>
  </si>
  <si>
    <t>Obec Šelešovice</t>
  </si>
  <si>
    <t>Obec Tichov</t>
  </si>
  <si>
    <t>Obec Bohuslavice nad Vláří</t>
  </si>
  <si>
    <t>Obec Chomýž</t>
  </si>
  <si>
    <t>Obec Skaštice</t>
  </si>
  <si>
    <t>Obec Držková</t>
  </si>
  <si>
    <t>Obec Lipová</t>
  </si>
  <si>
    <t>Obec Částkov</t>
  </si>
  <si>
    <t>Obec Němčice</t>
  </si>
  <si>
    <t>Obec Vítonice</t>
  </si>
  <si>
    <t>Obec Oldřichovice</t>
  </si>
  <si>
    <t>Obec Brusné</t>
  </si>
  <si>
    <t>Obec Soběsuky</t>
  </si>
  <si>
    <t>Obec Salaš</t>
  </si>
  <si>
    <t>Obec Jankovice</t>
  </si>
  <si>
    <t>Obec Ostrata</t>
  </si>
  <si>
    <t>Obec Troubky-Zdislavice</t>
  </si>
  <si>
    <t>Obec Valašská Senice</t>
  </si>
  <si>
    <t>Obec Vlčková</t>
  </si>
  <si>
    <t>Obec Loučka</t>
  </si>
  <si>
    <t>Obec Stříbrnice</t>
  </si>
  <si>
    <t>Obec Vážany</t>
  </si>
  <si>
    <t>Obec Košíky</t>
  </si>
  <si>
    <t>Obec Lutonina</t>
  </si>
  <si>
    <t>Obec Dřínov</t>
  </si>
  <si>
    <t>Obec Lukoveček</t>
  </si>
  <si>
    <t>Obec Nová Dědina</t>
  </si>
  <si>
    <t>Obec Rudice</t>
  </si>
  <si>
    <t>Obec Lechotice</t>
  </si>
  <si>
    <t>Obec Neubuz</t>
  </si>
  <si>
    <t>Obec Bařice-Velké Těšany</t>
  </si>
  <si>
    <t>Obec Drnovice</t>
  </si>
  <si>
    <t>Obec Věžky</t>
  </si>
  <si>
    <t>Obec Medlovice</t>
  </si>
  <si>
    <t>Obec Podhradní Lhota</t>
  </si>
  <si>
    <t>Obec Osíčko</t>
  </si>
  <si>
    <t>Obec Šanov</t>
  </si>
  <si>
    <t>Obec Lubná</t>
  </si>
  <si>
    <t>Obec Hrobice</t>
  </si>
  <si>
    <t>Obec Študlov</t>
  </si>
  <si>
    <t>Obec Kladeruby</t>
  </si>
  <si>
    <t>Obec Kyselovice</t>
  </si>
  <si>
    <t>Mob.</t>
  </si>
  <si>
    <t>obec@hostejov.cz</t>
  </si>
  <si>
    <t>obec.kunkovice@volny.cz</t>
  </si>
  <si>
    <t>honetice@volny.cz</t>
  </si>
  <si>
    <t>obec.haluzice@seznam.cz</t>
  </si>
  <si>
    <t>obstahu@quick.cz</t>
  </si>
  <si>
    <t>podatelna@zastrizly.cz</t>
  </si>
  <si>
    <t>obec@sulimov.cz</t>
  </si>
  <si>
    <t>ou.hostice@tiscali.cz</t>
  </si>
  <si>
    <t>obec@kelniky.cz</t>
  </si>
  <si>
    <t>starosta@obec-stupava.cz</t>
  </si>
  <si>
    <t>obec@obecuhrice.cz</t>
  </si>
  <si>
    <t>obec@vyskovec.cz</t>
  </si>
  <si>
    <t>ou@zitkova.cz</t>
  </si>
  <si>
    <t>obec@vapenice.cz</t>
  </si>
  <si>
    <t>krekov@krekov.cz</t>
  </si>
  <si>
    <t>ou@obec-vrbka.cz</t>
  </si>
  <si>
    <t>obec-podhradi@volny.cz</t>
  </si>
  <si>
    <t>obec.borenovice@seznam.cz</t>
  </si>
  <si>
    <t>obec@cetechovice.cz</t>
  </si>
  <si>
    <t>deshna@volny.cz</t>
  </si>
  <si>
    <t>obec@hostetin.cz</t>
  </si>
  <si>
    <t>vlachova.lhota@tiscali.cz</t>
  </si>
  <si>
    <t>info@blazice.cz</t>
  </si>
  <si>
    <t>obec@obec-svarov.cz</t>
  </si>
  <si>
    <t>ou@obec-lopenik.cz</t>
  </si>
  <si>
    <t>karlovice@zlin.cz</t>
  </si>
  <si>
    <t>obec@chvalnovlisky.cz</t>
  </si>
  <si>
    <t>obec@nitkovice.cz</t>
  </si>
  <si>
    <t>rudimov@seznam.cz</t>
  </si>
  <si>
    <t>dobrkovice@volny.cz</t>
  </si>
  <si>
    <t>starosta@pacetluky.cz</t>
  </si>
  <si>
    <t>obec.strizovice@strizovice-km.cz</t>
  </si>
  <si>
    <t>obec@obecprasklice.cz</t>
  </si>
  <si>
    <t>obec@tucapyuh.cz</t>
  </si>
  <si>
    <t>ou@obeckarolin.cz</t>
  </si>
  <si>
    <t>obec@komarno.cz</t>
  </si>
  <si>
    <t>ujezdec@tiscali.cz</t>
  </si>
  <si>
    <t>obec@kurovice.cz</t>
  </si>
  <si>
    <t>obec@sarovy.cz</t>
  </si>
  <si>
    <t>obec@mrlinek.cz</t>
  </si>
  <si>
    <t>podatelna@obecjestrabi.cz</t>
  </si>
  <si>
    <t>obechornilapac@seznam.cz</t>
  </si>
  <si>
    <t>obec@trebetice.cz</t>
  </si>
  <si>
    <t>ou@seninka.cz</t>
  </si>
  <si>
    <t>obecublo@volny.cz</t>
  </si>
  <si>
    <t>kanovice@kanovice.cz</t>
  </si>
  <si>
    <t>ou_podoli@volny.cz</t>
  </si>
  <si>
    <t>ou@zahnasovice.cz</t>
  </si>
  <si>
    <t>info@komarov-ou.cz</t>
  </si>
  <si>
    <t>starosta@obeclhotsko.cz</t>
  </si>
  <si>
    <t>jarohnevice@volny.cz</t>
  </si>
  <si>
    <t>urad@obecpetruvka.cz</t>
  </si>
  <si>
    <t>starosta@malabystrice.cz</t>
  </si>
  <si>
    <t>starosta@valasskeprikazy.cz</t>
  </si>
  <si>
    <t>podkopnalhota@volny.cz</t>
  </si>
  <si>
    <t>belov@belov.cz</t>
  </si>
  <si>
    <t>starosta@zlamanec.cz</t>
  </si>
  <si>
    <t>obec@selesovice.cz</t>
  </si>
  <si>
    <t>tichov@volny.cz</t>
  </si>
  <si>
    <t>info@bohuslavicenadvlari.cz</t>
  </si>
  <si>
    <t>obec@chomyz.cz</t>
  </si>
  <si>
    <t>ou@skastice.cz</t>
  </si>
  <si>
    <t>info@drzkova.cz</t>
  </si>
  <si>
    <t>obeclipova@volny.cz</t>
  </si>
  <si>
    <t>castkov.uh@worldonline.cz</t>
  </si>
  <si>
    <t>obecnemcice@volny.cz</t>
  </si>
  <si>
    <t>starostka@vitonice.cz</t>
  </si>
  <si>
    <t>ou@oldrichovice.cz</t>
  </si>
  <si>
    <t>obec@brusne.cz</t>
  </si>
  <si>
    <t>obec@sobesukykm.cz</t>
  </si>
  <si>
    <t>salas@salasuh.cz</t>
  </si>
  <si>
    <t>obec@jankovice.net</t>
  </si>
  <si>
    <t>obec@ostrata.cz</t>
  </si>
  <si>
    <t>troubky-zdislavice@volny.cz</t>
  </si>
  <si>
    <t>obec@valasskasenice.cz</t>
  </si>
  <si>
    <t>obec.vlckova@volny.cz</t>
  </si>
  <si>
    <t>obec@loucka-obec.cz</t>
  </si>
  <si>
    <t>obec@stribrnice.cz</t>
  </si>
  <si>
    <t>obecvazany@obecvazany.cz</t>
  </si>
  <si>
    <t>obec@oukosiky.cz</t>
  </si>
  <si>
    <t>lutonina@volny.cz</t>
  </si>
  <si>
    <t>obec@drinov.cz</t>
  </si>
  <si>
    <t>starosta@obeclukovecek.cz</t>
  </si>
  <si>
    <t>obecnovadedina@volny.cz</t>
  </si>
  <si>
    <t>rudice@iol.cz</t>
  </si>
  <si>
    <t>podatelna@lechotice.cz</t>
  </si>
  <si>
    <t>obec@neubuz.cz</t>
  </si>
  <si>
    <t>obec@barice-velketesany.cz</t>
  </si>
  <si>
    <t>obec.drnovice@seznam.cz</t>
  </si>
  <si>
    <t>ou@obecvezky.cz</t>
  </si>
  <si>
    <t>jankovice@post.cz</t>
  </si>
  <si>
    <t>obec@obecmedlovice.cz</t>
  </si>
  <si>
    <t>obec@podhradnilhota.cz</t>
  </si>
  <si>
    <t>obec@osicko.cz</t>
  </si>
  <si>
    <t>ousanov@volny.cz</t>
  </si>
  <si>
    <t>starosta@obeclubna.cz</t>
  </si>
  <si>
    <t>hrobice@avonet.cz</t>
  </si>
  <si>
    <t>obec.litencice@seznam.cz</t>
  </si>
  <si>
    <t>obec@studlov.cz</t>
  </si>
  <si>
    <t>podatelna@kladeruby.cz</t>
  </si>
  <si>
    <t>obec@obec-kyselovice.cz</t>
  </si>
  <si>
    <t>2.4 Místo realizace projektu</t>
  </si>
  <si>
    <t>2.7. Účel, na který bude podpora použita</t>
  </si>
  <si>
    <t>2.8.Navrácení NFV</t>
  </si>
  <si>
    <r>
      <rPr>
        <sz val="10"/>
        <color indexed="9"/>
        <rFont val="Arial"/>
        <family val="2"/>
        <charset val="238"/>
      </rPr>
      <t>.</t>
    </r>
    <r>
      <rPr>
        <sz val="10"/>
        <color indexed="8"/>
        <rFont val="Arial"/>
        <family val="2"/>
        <charset val="238"/>
      </rPr>
      <t>Měrná jednotka
(akce, osoba, ks, m</t>
    </r>
    <r>
      <rPr>
        <vertAlign val="superscript"/>
        <sz val="10"/>
        <color indexed="8"/>
        <rFont val="Arial"/>
        <family val="2"/>
        <charset val="238"/>
      </rPr>
      <t>2</t>
    </r>
    <r>
      <rPr>
        <sz val="10"/>
        <color indexed="8"/>
        <rFont val="Arial"/>
        <family val="2"/>
        <charset val="238"/>
      </rPr>
      <t>,…)</t>
    </r>
  </si>
  <si>
    <r>
      <t xml:space="preserve">Konečná lhůta pro navrácení NFV </t>
    </r>
    <r>
      <rPr>
        <i/>
        <strike/>
        <sz val="10"/>
        <color indexed="8"/>
        <rFont val="Arial"/>
        <family val="2"/>
        <charset val="238"/>
      </rPr>
      <t>(datum)</t>
    </r>
  </si>
  <si>
    <t>Požadovaná výše dotace v Kč:</t>
  </si>
  <si>
    <t>Státní fond podpory investic (SFPI)</t>
  </si>
  <si>
    <t>Integrovaný regionální operační program - VÝZVA Č. 38</t>
  </si>
  <si>
    <t>Integrovaný regionální operační program - VÝZVA Č. 101</t>
  </si>
  <si>
    <t>Integrovaný regionální operační program - VÝZVA Č. 115</t>
  </si>
  <si>
    <t>2.2 Doba realizace projektu Zlínského kraje z RP33-26</t>
  </si>
  <si>
    <t>2.3 Doba realizace projektu ze SFPI/IROP</t>
  </si>
  <si>
    <t>2.6. Odůvodnění Žádosti (popis projektu Zlínského kraje z RP33-26)</t>
  </si>
  <si>
    <t>Požadovaná dotace</t>
  </si>
  <si>
    <r>
      <t>(</t>
    </r>
    <r>
      <rPr>
        <i/>
        <sz val="10"/>
        <color indexed="10"/>
        <rFont val="Arial"/>
        <family val="2"/>
        <charset val="238"/>
      </rPr>
      <t>v celých korunách</t>
    </r>
    <r>
      <rPr>
        <i/>
        <sz val="10"/>
        <color indexed="8"/>
        <rFont val="Arial"/>
        <family val="2"/>
        <charset val="238"/>
      </rPr>
      <t>)</t>
    </r>
  </si>
  <si>
    <t>4.2 Výdaje projektu SFPI/IROP</t>
  </si>
  <si>
    <t>Viz mail Daně z 10.11.25 15:13</t>
  </si>
  <si>
    <t>CELKEM způsobilé INVESTIČNÍ výdaje projektu ZK z RP33-26 v Kč*</t>
  </si>
  <si>
    <r>
      <t xml:space="preserve"> * </t>
    </r>
    <r>
      <rPr>
        <i/>
        <u/>
        <sz val="9"/>
        <rFont val="Arial"/>
        <family val="2"/>
        <charset val="238"/>
      </rPr>
      <t>Poznámka</t>
    </r>
    <r>
      <rPr>
        <i/>
        <sz val="9"/>
        <rFont val="Arial"/>
        <family val="2"/>
        <charset val="238"/>
      </rPr>
      <t>: Výše minimálních způsobilých výdajů  projektu ZK z RP33-26 je:</t>
    </r>
  </si>
  <si>
    <r>
      <t xml:space="preserve">Vyplněný formulář Žádosti o poskytnutí dotace ve formátu xls./xlsx. </t>
    </r>
    <r>
      <rPr>
        <sz val="10"/>
        <rFont val="Arial"/>
        <family val="2"/>
        <charset val="238"/>
      </rPr>
      <t>(excel)</t>
    </r>
  </si>
  <si>
    <r>
      <t xml:space="preserve">Doklad prokazující formální ustavení subjektu žadatele: </t>
    </r>
    <r>
      <rPr>
        <sz val="10"/>
        <rFont val="Arial"/>
        <family val="2"/>
        <charset val="238"/>
      </rPr>
      <t>výpis usnesení Zastupitelstva obce o volbě starosty/ky, který/á tuto funkci ke dni podání Žádosti vykonává</t>
    </r>
  </si>
  <si>
    <r>
      <rPr>
        <b/>
        <sz val="10"/>
        <rFont val="Arial"/>
        <family val="2"/>
        <charset val="238"/>
      </rPr>
      <t xml:space="preserve">Smlouva o poskytnutí podpory z SFPI </t>
    </r>
    <r>
      <rPr>
        <sz val="10"/>
        <rFont val="Arial"/>
        <family val="2"/>
        <charset val="238"/>
      </rPr>
      <t>na projekt z Programu "</t>
    </r>
    <r>
      <rPr>
        <i/>
        <sz val="10"/>
        <rFont val="Arial"/>
        <family val="2"/>
        <charset val="238"/>
      </rPr>
      <t>Dostupné nájemní bydlení"</t>
    </r>
  </si>
  <si>
    <t>Doloženo
Nerelevantní</t>
  </si>
  <si>
    <r>
      <rPr>
        <b/>
        <sz val="10"/>
        <rFont val="Arial"/>
        <family val="2"/>
        <charset val="238"/>
      </rPr>
      <t xml:space="preserve">Rozhodnutí o poskytnutí dotace z IROP </t>
    </r>
    <r>
      <rPr>
        <sz val="10"/>
        <rFont val="Arial"/>
        <family val="2"/>
        <charset val="238"/>
      </rPr>
      <t>na projekt z Výzvy č. 38, 101, 11 "Sociální bydlení</t>
    </r>
    <r>
      <rPr>
        <i/>
        <sz val="10"/>
        <rFont val="Arial"/>
        <family val="2"/>
        <charset val="238"/>
      </rPr>
      <t xml:space="preserve"> bydlení"</t>
    </r>
  </si>
  <si>
    <r>
      <rPr>
        <b/>
        <sz val="10"/>
        <rFont val="Arial"/>
        <family val="2"/>
        <charset val="238"/>
      </rPr>
      <t>Položkový rozpočet projektu z SFPI programu "</t>
    </r>
    <r>
      <rPr>
        <i/>
        <sz val="10"/>
        <rFont val="Arial"/>
        <family val="2"/>
        <charset val="238"/>
      </rPr>
      <t>Dostupné nájemní bydlení"</t>
    </r>
    <r>
      <rPr>
        <b/>
        <sz val="10"/>
        <rFont val="Arial"/>
        <family val="2"/>
        <charset val="238"/>
      </rPr>
      <t>/IROP z</t>
    </r>
    <r>
      <rPr>
        <sz val="10"/>
        <rFont val="Arial"/>
        <family val="2"/>
        <charset val="238"/>
      </rPr>
      <t xml:space="preserve"> </t>
    </r>
    <r>
      <rPr>
        <b/>
        <sz val="10"/>
        <rFont val="Arial"/>
        <family val="2"/>
        <charset val="238"/>
      </rPr>
      <t xml:space="preserve">Výzvy </t>
    </r>
    <r>
      <rPr>
        <sz val="10"/>
        <rFont val="Arial"/>
        <family val="2"/>
        <charset val="238"/>
      </rPr>
      <t>č. 38, 101, 115 "</t>
    </r>
    <r>
      <rPr>
        <i/>
        <sz val="10"/>
        <rFont val="Arial"/>
        <family val="2"/>
        <charset val="238"/>
      </rPr>
      <t>Sociální bydlení</t>
    </r>
    <r>
      <rPr>
        <sz val="10"/>
        <rFont val="Arial"/>
        <family val="2"/>
        <charset val="238"/>
      </rPr>
      <t>"</t>
    </r>
  </si>
  <si>
    <r>
      <t xml:space="preserve">Výpis usnesení </t>
    </r>
    <r>
      <rPr>
        <sz val="10"/>
        <rFont val="Arial"/>
        <family val="2"/>
        <charset val="238"/>
      </rPr>
      <t>orgánu obce</t>
    </r>
    <r>
      <rPr>
        <b/>
        <sz val="10"/>
        <rFont val="Arial"/>
        <family val="2"/>
        <charset val="238"/>
      </rPr>
      <t xml:space="preserve"> týkající se předložení Žádosti v programu RP33-26</t>
    </r>
  </si>
  <si>
    <r>
      <rPr>
        <b/>
        <sz val="10"/>
        <rFont val="Arial"/>
        <family val="2"/>
        <charset val="238"/>
      </rPr>
      <t>Doklady týkající se stavební připravenosti dle zákona č. 283/2021 Sb.,</t>
    </r>
    <r>
      <rPr>
        <sz val="10"/>
        <rFont val="Arial"/>
        <family val="2"/>
        <charset val="238"/>
      </rPr>
      <t xml:space="preserve"> stavební zákon</t>
    </r>
  </si>
  <si>
    <t>Doloženo
Nerelevantní
Bude doloženo v rámci závěrečné zprávy</t>
  </si>
  <si>
    <t>Pokud projekt nevyžaduje ohlášení stavby/stavební povolení, doklad od stavebního úřadu</t>
  </si>
  <si>
    <t>Pokud upravuje místní regulace počet parkovacích míst nad rámec normy dle Vyhlášky č. 146/2024 Sb., dokument místní regulace parkobacích stání</t>
  </si>
  <si>
    <r>
      <t>Výpis z katastru nemovitostí</t>
    </r>
    <r>
      <rPr>
        <sz val="10"/>
        <rFont val="Arial"/>
        <family val="2"/>
        <charset val="238"/>
      </rPr>
      <t xml:space="preserve"> o vlastnictví pozemků, na kterých je předmět díla realizován</t>
    </r>
  </si>
  <si>
    <r>
      <t>Fotodokumentace před započetím díla,</t>
    </r>
    <r>
      <rPr>
        <sz val="10"/>
        <rFont val="Arial"/>
        <family val="2"/>
        <charset val="238"/>
      </rPr>
      <t xml:space="preserve"> pokud byla akce započata před předložením Žádosti o poskytnutí dotace, tj. nejdříve od 1.1.2025 – </t>
    </r>
    <r>
      <rPr>
        <b/>
        <sz val="10"/>
        <rFont val="Arial"/>
        <family val="2"/>
        <charset val="238"/>
      </rPr>
      <t>fotodokumentace současného stavbu</t>
    </r>
    <r>
      <rPr>
        <sz val="10"/>
        <rFont val="Arial"/>
        <family val="2"/>
        <charset val="238"/>
      </rPr>
      <t xml:space="preserve"> (min. 3 fotografie)</t>
    </r>
  </si>
  <si>
    <r>
      <t>Výpis z usnesení</t>
    </r>
    <r>
      <rPr>
        <sz val="10"/>
        <rFont val="Arial"/>
        <family val="2"/>
        <charset val="238"/>
      </rPr>
      <t xml:space="preserve"> orgánu obce </t>
    </r>
    <r>
      <rPr>
        <b/>
        <sz val="10"/>
        <rFont val="Arial"/>
        <family val="2"/>
        <charset val="238"/>
      </rPr>
      <t xml:space="preserve">týkající se vysoutěženého dodavatele nebo uzavření Smlouvy o dílo </t>
    </r>
    <r>
      <rPr>
        <sz val="10"/>
        <rFont val="Arial"/>
        <family val="2"/>
        <charset val="238"/>
      </rPr>
      <t>s uvedením vybraného dodavatele</t>
    </r>
  </si>
  <si>
    <r>
      <t xml:space="preserve">Podrobný položkový rozpočet </t>
    </r>
    <r>
      <rPr>
        <sz val="10"/>
        <rFont val="Arial"/>
        <family val="2"/>
        <charset val="238"/>
      </rPr>
      <t>v excelu</t>
    </r>
  </si>
  <si>
    <r>
      <rPr>
        <b/>
        <sz val="10"/>
        <rFont val="Arial"/>
        <family val="2"/>
        <charset val="238"/>
      </rPr>
      <t>Smlouva o dílo s vybraným dodavatelem</t>
    </r>
    <r>
      <rPr>
        <sz val="10"/>
        <rFont val="Arial"/>
        <family val="2"/>
        <charset val="238"/>
      </rPr>
      <t>, pokud je uzavřena (prostá kopie)</t>
    </r>
  </si>
  <si>
    <t>Uveďte název schváleného projektu SFPI/IROP:</t>
  </si>
  <si>
    <t>4.3 Předpokládané výdaje projektu ZK z RP33-26</t>
  </si>
  <si>
    <t>Žádost o poskytnutí podpory</t>
  </si>
  <si>
    <t>Požadovaná výše NFV v Kč:</t>
  </si>
  <si>
    <t>vzorec</t>
  </si>
  <si>
    <t>Počet bytů</t>
  </si>
  <si>
    <t>Požadovaná NFV</t>
  </si>
  <si>
    <r>
      <t>(</t>
    </r>
    <r>
      <rPr>
        <i/>
        <sz val="10"/>
        <color indexed="10"/>
        <rFont val="Arial"/>
        <family val="2"/>
        <charset val="238"/>
      </rPr>
      <t>v celých tisícikorunách</t>
    </r>
    <r>
      <rPr>
        <i/>
        <sz val="10"/>
        <color indexed="8"/>
        <rFont val="Arial"/>
        <family val="2"/>
        <charset val="238"/>
      </rPr>
      <t>)</t>
    </r>
  </si>
  <si>
    <t>Čestné prohlášení týkající se míry zadluženosti obce za poslední 4 roky s uvedením podílu dluhu k průměru příjmu v %</t>
  </si>
  <si>
    <t>RP33-26 Program Podpora dostupného bydlení ve ZK</t>
  </si>
  <si>
    <t xml:space="preserve"> =KDYŽ(A(NEBO(O17&lt;&gt;"Doplní se automaticky";O17&lt;&gt;0);NEBO( O18="Doplní se automaticky";O18=0)));"Dotace";KDYŽ(A(NEBO(O18&lt;&gt;"Doplní se automaticky";O18&lt;&gt;0);NEBO(O17="Doplní se automaticky";O17=0));"NFV"))</t>
  </si>
  <si>
    <r>
      <t xml:space="preserve">Konečná lhůta pro navrácení NFV </t>
    </r>
    <r>
      <rPr>
        <i/>
        <sz val="10"/>
        <color indexed="8"/>
        <rFont val="Arial"/>
        <family val="2"/>
        <charset val="238"/>
      </rPr>
      <t>(datum)</t>
    </r>
  </si>
  <si>
    <t>4.4.Navrácení NFV</t>
  </si>
  <si>
    <t>Minimální a maximální výše dotace a NFV</t>
  </si>
  <si>
    <t>2.1 Podpořený/-é projekt/-y ze SFPI / IROP</t>
  </si>
  <si>
    <t>Žádáte o DOTACI?</t>
  </si>
  <si>
    <t>Žádáte o NFV?</t>
  </si>
  <si>
    <t>Schválený 1. projekt je z programu:</t>
  </si>
  <si>
    <t>Schválený 2. projekt je z programu:</t>
  </si>
  <si>
    <t>&lt;&lt;&lt; Toto řeší min CZV</t>
  </si>
  <si>
    <t>5(10)% z SFPI/IROP</t>
  </si>
  <si>
    <t>max 500 tis/byt</t>
  </si>
  <si>
    <t>Minimum</t>
  </si>
  <si>
    <t>Maximum</t>
  </si>
  <si>
    <t>max. natvrdo</t>
  </si>
  <si>
    <t>M A X I M U M</t>
  </si>
  <si>
    <t>Výše dotace (Kč)</t>
  </si>
  <si>
    <t>Výše NFV (Kč)</t>
  </si>
  <si>
    <t>Způsobilé výdaje projektu:</t>
  </si>
  <si>
    <t>2.5 Předpokládané výstupy projektu (monitorovací indikátory)</t>
  </si>
  <si>
    <t>Želechovice nad Dřevnicí</t>
  </si>
  <si>
    <t>Poličná</t>
  </si>
  <si>
    <t>Chvalčov</t>
  </si>
  <si>
    <t>Březnice</t>
  </si>
  <si>
    <t>Branky</t>
  </si>
  <si>
    <t>Bystřička</t>
  </si>
  <si>
    <t>Dolní Bečva</t>
  </si>
  <si>
    <t>Francova Lhota</t>
  </si>
  <si>
    <t>Horní Lideč</t>
  </si>
  <si>
    <t>Choryně</t>
  </si>
  <si>
    <t>Jarcová</t>
  </si>
  <si>
    <t>Kateřinice</t>
  </si>
  <si>
    <t>Kunovice</t>
  </si>
  <si>
    <t>Lačnov</t>
  </si>
  <si>
    <t>Leskovec</t>
  </si>
  <si>
    <t>Lidečko</t>
  </si>
  <si>
    <t>Liptál</t>
  </si>
  <si>
    <t>Lužná</t>
  </si>
  <si>
    <t>Mikulůvka</t>
  </si>
  <si>
    <t>Oznice</t>
  </si>
  <si>
    <t>Police</t>
  </si>
  <si>
    <t>Pozděchov</t>
  </si>
  <si>
    <t>Prlov</t>
  </si>
  <si>
    <t>Prostřední Bečva</t>
  </si>
  <si>
    <t>Pržno</t>
  </si>
  <si>
    <t>Ratiboř</t>
  </si>
  <si>
    <t>Rožnov pod Radhoštěm</t>
  </si>
  <si>
    <t>Růžďka</t>
  </si>
  <si>
    <t>Střelná</t>
  </si>
  <si>
    <t>Střítež nad Bečvou</t>
  </si>
  <si>
    <t>Valašská Polanka</t>
  </si>
  <si>
    <t>Valašské Meziříčí</t>
  </si>
  <si>
    <t>Velká Lhota</t>
  </si>
  <si>
    <t>Vidče</t>
  </si>
  <si>
    <t>Vigantice</t>
  </si>
  <si>
    <t>Zděchov</t>
  </si>
  <si>
    <t>Zubří</t>
  </si>
  <si>
    <t>Pozlovice</t>
  </si>
  <si>
    <t>Pohořelice</t>
  </si>
  <si>
    <t>Poteč</t>
  </si>
  <si>
    <t>Lípa</t>
  </si>
  <si>
    <t>Tečovice</t>
  </si>
  <si>
    <t>Přílepy</t>
  </si>
  <si>
    <t>Staré Město</t>
  </si>
  <si>
    <t>Lhota u Vsetína</t>
  </si>
  <si>
    <t>Rokytnice</t>
  </si>
  <si>
    <t>Janová</t>
  </si>
  <si>
    <t>Ústí</t>
  </si>
  <si>
    <t>Lhota</t>
  </si>
  <si>
    <t>Biskupice</t>
  </si>
  <si>
    <t>Bohuslavice u Zlína</t>
  </si>
  <si>
    <t>Bratřejov</t>
  </si>
  <si>
    <t>Brumov-Bylnice</t>
  </si>
  <si>
    <t>Březová</t>
  </si>
  <si>
    <t>Březůvky</t>
  </si>
  <si>
    <t>Dolní Lhota</t>
  </si>
  <si>
    <t>Doubravy</t>
  </si>
  <si>
    <t>Horní Lhota</t>
  </si>
  <si>
    <t>Hostišová</t>
  </si>
  <si>
    <t>Hřivínův Újezd</t>
  </si>
  <si>
    <t>Hvozdná</t>
  </si>
  <si>
    <t>Jasenná</t>
  </si>
  <si>
    <t>Kašava</t>
  </si>
  <si>
    <t>Ludkovice</t>
  </si>
  <si>
    <t>Luhačovice</t>
  </si>
  <si>
    <t>Lukov</t>
  </si>
  <si>
    <t>Machová</t>
  </si>
  <si>
    <t>Mysločovice</t>
  </si>
  <si>
    <t>Napajedla</t>
  </si>
  <si>
    <t>Návojná</t>
  </si>
  <si>
    <t>Nedašov</t>
  </si>
  <si>
    <t>Nedašova Lhota</t>
  </si>
  <si>
    <t>Otrokovice</t>
  </si>
  <si>
    <t>Provodov</t>
  </si>
  <si>
    <t>Racková</t>
  </si>
  <si>
    <t>Sazovice</t>
  </si>
  <si>
    <t>Sehradice</t>
  </si>
  <si>
    <t>Slavičín</t>
  </si>
  <si>
    <t>Slopné</t>
  </si>
  <si>
    <t>Spytihněv</t>
  </si>
  <si>
    <t>Trnava</t>
  </si>
  <si>
    <t>Újezd</t>
  </si>
  <si>
    <t>Valašské Klobouky</t>
  </si>
  <si>
    <t>Velký Ořechov</t>
  </si>
  <si>
    <t>Veselá</t>
  </si>
  <si>
    <t>Vizovice</t>
  </si>
  <si>
    <t>Vlachovice</t>
  </si>
  <si>
    <t>Všemina</t>
  </si>
  <si>
    <t>Vysoké Pole</t>
  </si>
  <si>
    <t>Zádveřice-Raková</t>
  </si>
  <si>
    <t>Žlutava</t>
  </si>
  <si>
    <t>Bezměrov</t>
  </si>
  <si>
    <t>Břest</t>
  </si>
  <si>
    <t>Bystřice pod Hostýnem</t>
  </si>
  <si>
    <t>Holešov</t>
  </si>
  <si>
    <t>Hulín</t>
  </si>
  <si>
    <t>Kostelany</t>
  </si>
  <si>
    <t>Kostelec u Holešova</t>
  </si>
  <si>
    <t>Loukov</t>
  </si>
  <si>
    <t>Ludslavice</t>
  </si>
  <si>
    <t>Lutopecny</t>
  </si>
  <si>
    <t>Martinice</t>
  </si>
  <si>
    <t>Míškovice</t>
  </si>
  <si>
    <t>Pačlavice</t>
  </si>
  <si>
    <t>Počenice-Tetětice</t>
  </si>
  <si>
    <t>Pravčice</t>
  </si>
  <si>
    <t>Prusinovice</t>
  </si>
  <si>
    <t>Rajnochovice</t>
  </si>
  <si>
    <t>Rataje</t>
  </si>
  <si>
    <t>Roštění</t>
  </si>
  <si>
    <t>Roštín</t>
  </si>
  <si>
    <t>Rusava</t>
  </si>
  <si>
    <t>Rymice</t>
  </si>
  <si>
    <t>Slavkov pod Hostýnem</t>
  </si>
  <si>
    <t>Střílky</t>
  </si>
  <si>
    <t>Záříčí</t>
  </si>
  <si>
    <t>Zborovice</t>
  </si>
  <si>
    <t>Zlobice</t>
  </si>
  <si>
    <t>Žalkovice</t>
  </si>
  <si>
    <t>Žeranovice</t>
  </si>
  <si>
    <t>Babice</t>
  </si>
  <si>
    <t>Bílovice</t>
  </si>
  <si>
    <t>Boršice u Blatnice</t>
  </si>
  <si>
    <t>Břestek</t>
  </si>
  <si>
    <t>Březolupy</t>
  </si>
  <si>
    <t>Bystřice pod Lopeníkem</t>
  </si>
  <si>
    <t>Drslavice</t>
  </si>
  <si>
    <t>Horní Němčí</t>
  </si>
  <si>
    <t>Hradčovice</t>
  </si>
  <si>
    <t>Huštěnovice</t>
  </si>
  <si>
    <t>Jalubí</t>
  </si>
  <si>
    <t>Kněžpole</t>
  </si>
  <si>
    <t>Komňa</t>
  </si>
  <si>
    <t>Korytná</t>
  </si>
  <si>
    <t>Kostelany nad Moravou</t>
  </si>
  <si>
    <t>Kudlovice</t>
  </si>
  <si>
    <t>Mistřice</t>
  </si>
  <si>
    <t>Modrá</t>
  </si>
  <si>
    <t>Nedachlebice</t>
  </si>
  <si>
    <t>Nedakonice</t>
  </si>
  <si>
    <t>Nezdenice</t>
  </si>
  <si>
    <t>Ořechov</t>
  </si>
  <si>
    <t>Ostrožská Lhota</t>
  </si>
  <si>
    <t>Osvětimany</t>
  </si>
  <si>
    <t>Pašovice</t>
  </si>
  <si>
    <t>Pitín</t>
  </si>
  <si>
    <t>Popovice</t>
  </si>
  <si>
    <t>Prakšice</t>
  </si>
  <si>
    <t>Slavkov</t>
  </si>
  <si>
    <t>Starý Hrozenkov</t>
  </si>
  <si>
    <t>Suchá Loz</t>
  </si>
  <si>
    <t>Sušice</t>
  </si>
  <si>
    <t>Šumice</t>
  </si>
  <si>
    <t>Topolná</t>
  </si>
  <si>
    <t>Traplice</t>
  </si>
  <si>
    <t>Tupesy</t>
  </si>
  <si>
    <t>Uherský Brod</t>
  </si>
  <si>
    <t>Velehrad</t>
  </si>
  <si>
    <t>Veletiny</t>
  </si>
  <si>
    <t>Záhorovice</t>
  </si>
  <si>
    <t>Zlechov</t>
  </si>
  <si>
    <t>4. května 68, 763 11 Želechovice nad Dřevnicí</t>
  </si>
  <si>
    <t>Bří Podmolů 441, 756 63 Krhová</t>
  </si>
  <si>
    <t>Poličná 144, 757 01 Valašské Meziříčí</t>
  </si>
  <si>
    <t>Obřanská 145, 768 72 Chvalčov</t>
  </si>
  <si>
    <t>Březnice 485, 760 01 Zlín 1</t>
  </si>
  <si>
    <t>Svárov 1080, 755 24 Vsetín</t>
  </si>
  <si>
    <t>Branky 6, 756 45 Branky</t>
  </si>
  <si>
    <t>Bystřička 82, 756 24 Bystřička</t>
  </si>
  <si>
    <t>Dolní Bečva 340, 756 55 Dolní Bečva</t>
  </si>
  <si>
    <t>Francova Lhota 325, 756 14 Francova Lhota</t>
  </si>
  <si>
    <t>Halenkov 655, 756 03 Halenkov</t>
  </si>
  <si>
    <t>Horní Bečva 550, 756 57 Horní Bečva</t>
  </si>
  <si>
    <t>Horní Lideč 292, 756 12 Horní Lideč</t>
  </si>
  <si>
    <t>Hošťálková 3, 756 22 Hošťálková</t>
  </si>
  <si>
    <t>Hovězí 2, 756 01 Hovězí</t>
  </si>
  <si>
    <t>Huslenky 494, 756 02 Huslenky</t>
  </si>
  <si>
    <t>Hutisko-Solanec 512, 756 62 Hutisko-Solanec</t>
  </si>
  <si>
    <t>Choryně 200, 756 42 Choryně</t>
  </si>
  <si>
    <t>Jablůnka 365, 756 23 Jablůnka nad Bečvou</t>
  </si>
  <si>
    <t>Jarcová 200, 757 01 Valašské Meziříčí</t>
  </si>
  <si>
    <t>Radniční nám. 42, 756 05 Karolinka</t>
  </si>
  <si>
    <t>Kateřinice 242, 756 21 Ratiboř</t>
  </si>
  <si>
    <t>Kelč 5, 756 43 Kelč</t>
  </si>
  <si>
    <t>Kunovice 153, 756 44 Loučka</t>
  </si>
  <si>
    <t>Lačnov 158, 756 12 Horní Lideč</t>
  </si>
  <si>
    <t>Leskovec 67, 756 11 Valašská Polanka</t>
  </si>
  <si>
    <t>Lešná 36, 756 41 Lešná</t>
  </si>
  <si>
    <t>Lidečko 467, 756 15 Lidečko</t>
  </si>
  <si>
    <t>Liptál 331, 756 31 Liptál</t>
  </si>
  <si>
    <t>Loučka 46, 756 44 Loučka</t>
  </si>
  <si>
    <t>Lužná 230, 756 11 Valašská Polanka</t>
  </si>
  <si>
    <t>Mikulůvka 226, 756 24 Bystřička</t>
  </si>
  <si>
    <t>Nový Hrozenkov 454, 756 04 Nový Hrozenkov</t>
  </si>
  <si>
    <t>Oznice 109, 756 24 Bystřička</t>
  </si>
  <si>
    <t>Police 142, 756 44 Loučka u Valašského Meziříčí</t>
  </si>
  <si>
    <t>Pozděchov 215, 756 11 Valašská Polanka</t>
  </si>
  <si>
    <t>Prlov 141, 756 11 Valašská Polanka</t>
  </si>
  <si>
    <t>Prostřední Bečva 272, 756 56 Prostřední Bečva</t>
  </si>
  <si>
    <t>Pržno 7, 756 23 Jablůnka</t>
  </si>
  <si>
    <t>Ratiboř 75, 756 21 Ratiboř</t>
  </si>
  <si>
    <t>Masarykovo nám. 128, 756 61 Rožnov pod Radhoštěm</t>
  </si>
  <si>
    <t>Růžďka 320, 756 25 Růžďka</t>
  </si>
  <si>
    <t>Střelná 38, 756 12 Horní Lideč</t>
  </si>
  <si>
    <t>Střítež nad Bečvou 193, 756 52 Střítež nad Bečvou</t>
  </si>
  <si>
    <t>Valašská Bystřice 316, 756 27 Valašská Bystřice</t>
  </si>
  <si>
    <t>Valašská Polanka 270, 756 11 Valašská Polanka</t>
  </si>
  <si>
    <t>Náměstí 7/5, 757 01 Valašské Meziříčí</t>
  </si>
  <si>
    <t>Velká Lhota 33, 757 01 Valašské Meziříčí</t>
  </si>
  <si>
    <t>Velké Karlovice 1, 756 06 Velké Karlovice</t>
  </si>
  <si>
    <t>Vidče 96, 756 53 Vidče</t>
  </si>
  <si>
    <t>Vigantice 203, 756 61 Rožnov pod Radhoštěm</t>
  </si>
  <si>
    <t>Zašová 36, 756 51 Zašová</t>
  </si>
  <si>
    <t>Zděchov 175, 756 07 Zděchov</t>
  </si>
  <si>
    <t>U Domoviny 234, 756 54 Zubří</t>
  </si>
  <si>
    <t>Hlavní 51, 763 26 Luhačovice</t>
  </si>
  <si>
    <t>Pohořelice – Školní 35, 763 61 Napajedla</t>
  </si>
  <si>
    <t>Poteč 12, 766 01 Valašské Klobouky</t>
  </si>
  <si>
    <t>Lípa 118, 763 11 Želechovice nad Dřevnicí</t>
  </si>
  <si>
    <t>Tečovice 185, 763 02 Zlín 4</t>
  </si>
  <si>
    <t>Přílepy 4, 769 01 Holešov 1</t>
  </si>
  <si>
    <t>nám. Svobody 361, 686 04 Kunovice</t>
  </si>
  <si>
    <t>nám. Hrdinů 100, 686 03 Staré Město</t>
  </si>
  <si>
    <t>Lhota u Vsetína 211, 755 01 Vsetín</t>
  </si>
  <si>
    <t>Rokytnice 58, 763 21 Slavičín 1</t>
  </si>
  <si>
    <t>Janová 200, 755 01 Vsetín</t>
  </si>
  <si>
    <t>Ústí 76, 755 01 Vsetín</t>
  </si>
  <si>
    <t>Lhota 265, 763 02 Zlín 4</t>
  </si>
  <si>
    <t>nám. Míru 12, 761 40 Zlín 1</t>
  </si>
  <si>
    <t>Biskupice 120, 763 41 Biskupice</t>
  </si>
  <si>
    <t>Bohuslavice u Zlína 185, 763 51 Bohuslavice</t>
  </si>
  <si>
    <t>Bratřejov 226, 763 12 Vizovice</t>
  </si>
  <si>
    <t>nám. H. Synkové 942, 763 31 Brumov-Bylnice</t>
  </si>
  <si>
    <t>Březová 36, 763 15 Slušovice</t>
  </si>
  <si>
    <t>Březůvky 1, 763 45 Březůvky</t>
  </si>
  <si>
    <t>Dolní Lhota 129, 763 23 Dolní Lhota</t>
  </si>
  <si>
    <t>Doubravy 45, 763 45 Březůvky</t>
  </si>
  <si>
    <t>nám. Míru 43, 763 16 Fryšták</t>
  </si>
  <si>
    <t>Halenkovice 76, 763 63 Halenkovice</t>
  </si>
  <si>
    <t>Horní Lhota 27, 763 23 Dolní Lhota</t>
  </si>
  <si>
    <t>Hostišová 100, 763 01 Mysločovice</t>
  </si>
  <si>
    <t>Hřivínův Újezd 50, 763 07 Velký Ořechov</t>
  </si>
  <si>
    <t>Hlavní 210, 763 10 Hvozdná</t>
  </si>
  <si>
    <t>Jasenná 190, 763 12 Vizovice</t>
  </si>
  <si>
    <t>Kašava 217, 763 19 Kašava, Zlín</t>
  </si>
  <si>
    <t>Ludkovice 44, 763 41 Biskupice</t>
  </si>
  <si>
    <t>nám. 28. října 543, 763 26 Luhačovice</t>
  </si>
  <si>
    <t>K Lúčkám 350, 763 17 Lukov</t>
  </si>
  <si>
    <t>Machová 120, 763 01 Mysločovice</t>
  </si>
  <si>
    <t>Mysločovice 21, 763 01 Mysločovice</t>
  </si>
  <si>
    <t>Masarykovo nám. 89, 763 61 Napajedla</t>
  </si>
  <si>
    <t>Návojná 101, 763 32 Nedašov</t>
  </si>
  <si>
    <t>Nedašov 370, 763 32 Nedašov</t>
  </si>
  <si>
    <t>Nedašova Lhota 10, 763 32 Nedašov</t>
  </si>
  <si>
    <t>nám. 3. května 1340, 765 02 Otrokovice, Zlín</t>
  </si>
  <si>
    <t>Provodov 28, 763 45 Březůvky, Zlín</t>
  </si>
  <si>
    <t>Racková 45, 760 01 Zlín 1</t>
  </si>
  <si>
    <t>Sazovice 180, 763 01 Mysločovice</t>
  </si>
  <si>
    <t>Sehradice 64, 763 23 Dolní Lhota</t>
  </si>
  <si>
    <t>Osvobození 25, 763 21 Slavičín 1</t>
  </si>
  <si>
    <t>Slopné 112, 763 23 Dolní Lhota u Luhačovic</t>
  </si>
  <si>
    <t>nám. Svobody 25, 763 15 Slušovice</t>
  </si>
  <si>
    <t>Spytihněv 359, 763 64 Spytihněv</t>
  </si>
  <si>
    <t>Štítná nad Vláří-Popov 72, 763 33 Štítná nad Vláří</t>
  </si>
  <si>
    <t>Nádražní 440, 763 62 Tlumačov</t>
  </si>
  <si>
    <t>Trnava 156, 763 18 Trnava</t>
  </si>
  <si>
    <t>Újezd 272, 763 25 Újezd</t>
  </si>
  <si>
    <t>Masarykovo nám. 189, 766 17 Valašské Klobouky</t>
  </si>
  <si>
    <t>Velký Ořechov 208, 763 07 Velký Ořechov</t>
  </si>
  <si>
    <t>Veselá 33, 763 15 Slušovice</t>
  </si>
  <si>
    <t>Masarykovo nám. 1007, 763 12 Vizovice</t>
  </si>
  <si>
    <t>Vlachovice 50, 763 24 Vlachovice</t>
  </si>
  <si>
    <t>Všemina 162, 763 15 Slušovice</t>
  </si>
  <si>
    <t>Vysoké Pole 118, 763 25 Újezd</t>
  </si>
  <si>
    <t>Zádveřice-Raková 460, 763 12 Vizovice, Zlín</t>
  </si>
  <si>
    <t>Žlutava 271, 763 61 Napajedla</t>
  </si>
  <si>
    <t>Velké nám. 115/1, 767 01 Kroměříž 1</t>
  </si>
  <si>
    <t>Bezměrov 155, 767 01 Kroměříž</t>
  </si>
  <si>
    <t>Břest 87, 768 23 Břest</t>
  </si>
  <si>
    <t>Masarykovo nám. 137, 768 61 Bystřice pod Hostýnem</t>
  </si>
  <si>
    <t>Masarykova 628, 769 17 Holešov</t>
  </si>
  <si>
    <t>nám. Míru 162, 768 24 Hulín</t>
  </si>
  <si>
    <t>nám. Svobody 29, 768 11 Chropyně</t>
  </si>
  <si>
    <t>Kostelany 48, 767 01 Kroměříž</t>
  </si>
  <si>
    <t>Náměstí 401, 768 05 Koryčany</t>
  </si>
  <si>
    <t>Kostelec u Holešova 58, 768 43 Kostelec</t>
  </si>
  <si>
    <t>nám. A. Dohnala 18, 768 21 Kvasice</t>
  </si>
  <si>
    <t>Loukov 199, 768 75 Loukov</t>
  </si>
  <si>
    <t>Ludslavice 31, 768 52 Míškovice u Holešova</t>
  </si>
  <si>
    <t>Lutopecny 1, 767 01 Kroměříž 1</t>
  </si>
  <si>
    <t>Martinice 16, 769 01 Holešov 1</t>
  </si>
  <si>
    <t>Míškovice 46, 768 52 Míškovice</t>
  </si>
  <si>
    <t>Náměstí 900, 768 33 Morkovice-Slížany</t>
  </si>
  <si>
    <t>Pačlavice 185, 768 34 Pačlavice</t>
  </si>
  <si>
    <t>Počenice-Tetětice 74, 768 33 Morkovice-Slížany</t>
  </si>
  <si>
    <t>Pravčice 46, 768 24 Hulín</t>
  </si>
  <si>
    <t>Zámčisko 350, 768 42 Prusinovice</t>
  </si>
  <si>
    <t>Rajnochovice 144, 768 71 Rajnochovice</t>
  </si>
  <si>
    <t>Rataje 139, 768 12 Rataje</t>
  </si>
  <si>
    <t>Roštění 144, 768 43 Kostelec</t>
  </si>
  <si>
    <t>Roštín 450, 768 03 Roštín</t>
  </si>
  <si>
    <t>Rusava 248, 768 61 Bystřice pod Hostýnem 7</t>
  </si>
  <si>
    <t>Rymice 4, 769 01 Holešov 1</t>
  </si>
  <si>
    <t>Slavkov pod Hostýnem 14, 768 61 Bystřice pod Hostýnem 1</t>
  </si>
  <si>
    <t>Koryčanská 47, 768 04 Střílky</t>
  </si>
  <si>
    <t>Záříčí 25, 768 11 Chropyně</t>
  </si>
  <si>
    <t>Hlavní 37, 768 32 Zborovice</t>
  </si>
  <si>
    <t>Zdounky 27, 768 02 Zdounky</t>
  </si>
  <si>
    <t>Zlobice 77, 768 31 Zlobice</t>
  </si>
  <si>
    <t>Žalkovice 97, 768 23 Břest</t>
  </si>
  <si>
    <t>Žeranovice 1, 769 01 Holešov 1</t>
  </si>
  <si>
    <t>Masarykovo nám. 19, 686 70 Uherské Hradiště</t>
  </si>
  <si>
    <t>Babice 508, 687 03 Babice</t>
  </si>
  <si>
    <t>Bánov 700, 687 54 Bánov</t>
  </si>
  <si>
    <t>Bílovice 70, 687 12 Bílovice</t>
  </si>
  <si>
    <t>Sušilova 952, 687 71 Bojkovice</t>
  </si>
  <si>
    <t>Boršice u Blatnice 157, 687 63 Boršice u Blatnice</t>
  </si>
  <si>
    <t>Boršice 7, 687 09 Boršice</t>
  </si>
  <si>
    <t>Břestek 14, 687 08 Buchlovice</t>
  </si>
  <si>
    <t>Březolupy 90, 687 13 Březolupy</t>
  </si>
  <si>
    <t>Březová 390, 687 67 Březová</t>
  </si>
  <si>
    <t>nám. Svobody 800, 687 08 Buchlovice</t>
  </si>
  <si>
    <t>Bystřice pod Lopeníkem 262, 687 55 Bystřice pod Lopeníkem</t>
  </si>
  <si>
    <t>Nivnická 82, 687 62 Dolní Němčí</t>
  </si>
  <si>
    <t>Drslavice 93, 687 33 Hradčovice</t>
  </si>
  <si>
    <t>Hřbitovní 140, 687 25 Hluk</t>
  </si>
  <si>
    <t>Horní Němčí 113, 687 64 Horní Němčí</t>
  </si>
  <si>
    <t>Hradčovice 168, 687 33 Hradčovice</t>
  </si>
  <si>
    <t>Huštěnovice 92, 687 03 Babice</t>
  </si>
  <si>
    <t>Jalubí 135, 687 05 Jalubí</t>
  </si>
  <si>
    <t>Kněžpole 125, 687 12 Bílovice</t>
  </si>
  <si>
    <t>Komňa 42, 687 71 Bojkovice</t>
  </si>
  <si>
    <t>Korytná 297, 687 52 Korytná</t>
  </si>
  <si>
    <t>Kostelany nad Moravou 19, 686 01 Uherské Hradiště</t>
  </si>
  <si>
    <t>Kudlovice 39, 687 03 Babice</t>
  </si>
  <si>
    <t>Mistřice 9, 687 12 Bílovice</t>
  </si>
  <si>
    <t>Modrá 170, 687 06 Velehrad</t>
  </si>
  <si>
    <t>Nedachlebice 250, 687 15 Nedachlebice</t>
  </si>
  <si>
    <t>Nedakonice 33, 687 38 Nedakonice</t>
  </si>
  <si>
    <t>Drahy 72, 687 32 Nezdenice</t>
  </si>
  <si>
    <t>Sídliště 1000, 687 51 Nivnice</t>
  </si>
  <si>
    <t>Ořechov 105, 687 37 Polešovice</t>
  </si>
  <si>
    <t>Ostrožská Lhota 148, 687 23 Ostrožská Lhota</t>
  </si>
  <si>
    <t>Záhumení 1022, 687 22 Ostrožská Nová Ves</t>
  </si>
  <si>
    <t>Osvětimany 350, 687 42 Osvětimany</t>
  </si>
  <si>
    <t>Pašovice 100, 687 56 Prakšice</t>
  </si>
  <si>
    <t>Pitín 18, 687 71 Bojkovice</t>
  </si>
  <si>
    <t>Podolí 190, 686 04 Kunovice</t>
  </si>
  <si>
    <t>Polešovice 242, 687 37 Polešovice</t>
  </si>
  <si>
    <t>Popovice 303, 686 04 Kunovice</t>
  </si>
  <si>
    <t>Prakšice 29, 687 56 Prakšice</t>
  </si>
  <si>
    <t>Slavkov 114, 687 64 Horní Němčí</t>
  </si>
  <si>
    <t>Starý Hrozenkov 3, 687 74 Starý Hrozenkov</t>
  </si>
  <si>
    <t>Na Kopci 321, 687 65 Strání</t>
  </si>
  <si>
    <t>Suchá Loz 72, 687 53 Suchá Loz</t>
  </si>
  <si>
    <t>Sušice 54, 687 04 Traplice</t>
  </si>
  <si>
    <t>Šumice 400, 687 31 Šumice</t>
  </si>
  <si>
    <t>Topolná 420, 687 11 Topolná</t>
  </si>
  <si>
    <t>Traplice 404, 687 04 Traplice</t>
  </si>
  <si>
    <t>Tupesy 135, 687 07 Tupesy</t>
  </si>
  <si>
    <t>Masarykovo nám. 100, 688 01 Uherský Brod 1</t>
  </si>
  <si>
    <t>Zámecká 24, 687 24 Uherský Ostroh</t>
  </si>
  <si>
    <t>Velehrad 231, 687 06 Velehrad</t>
  </si>
  <si>
    <t>Veletiny 218, 687 33 Hradčovice</t>
  </si>
  <si>
    <t>Vlčnov 124, 687 61 Vlčnov</t>
  </si>
  <si>
    <t>Záhorovice 382, 687 35 Záhorovice</t>
  </si>
  <si>
    <t>Zlechov 540, 687 10 Zlechov</t>
  </si>
  <si>
    <t>e-mail</t>
  </si>
  <si>
    <t>obec@zelechovice.eu</t>
  </si>
  <si>
    <t>obec@krhova.cz</t>
  </si>
  <si>
    <t>obec@policna.cz</t>
  </si>
  <si>
    <t>obec@obec-chvalcov.cz</t>
  </si>
  <si>
    <t>ou@breznice-zlin.cz</t>
  </si>
  <si>
    <t>e-podatelna@mestovsetin.cz</t>
  </si>
  <si>
    <t>oubranky@vm.inext.cz</t>
  </si>
  <si>
    <t>obec.bystricka@telecom.cz</t>
  </si>
  <si>
    <t>podatelna@dolnibecva.cz</t>
  </si>
  <si>
    <t>obec@francovalhota.cz</t>
  </si>
  <si>
    <t>ou@halenkov.cz</t>
  </si>
  <si>
    <t>podatelna@hornibecva.cz</t>
  </si>
  <si>
    <t>obec.hornilidec@tiskali.cz</t>
  </si>
  <si>
    <t>obec@hostalkova.cz</t>
  </si>
  <si>
    <t>podatelna@obec-hovezi.cz</t>
  </si>
  <si>
    <t>ou@huslenky.cz</t>
  </si>
  <si>
    <t>ou@hutisko-solanec.cz</t>
  </si>
  <si>
    <t>podatelna@obec-choryne.cz</t>
  </si>
  <si>
    <t>podatelna@jablunka.cz</t>
  </si>
  <si>
    <t>starosta@jarcova.cz</t>
  </si>
  <si>
    <t>podatelna@mukarolinka.cz</t>
  </si>
  <si>
    <t>ou@obeckaterinice.cz</t>
  </si>
  <si>
    <t>mesto@kelc.cz</t>
  </si>
  <si>
    <t>ou@obec-kunovice.cz</t>
  </si>
  <si>
    <t>podatelnaou@lacnov.eu</t>
  </si>
  <si>
    <t>obec@leskovec.cz</t>
  </si>
  <si>
    <t>Obec-lesna@obec-lesna.cz</t>
  </si>
  <si>
    <t>obec@lidecko.cz</t>
  </si>
  <si>
    <t>obec@liptal.cz</t>
  </si>
  <si>
    <t>obec@obecloucka.cz</t>
  </si>
  <si>
    <t>starostka@obec-luzna.cz</t>
  </si>
  <si>
    <t>obec@mikuluvka.cz</t>
  </si>
  <si>
    <t>podatelna@novyhrozenkov.cz</t>
  </si>
  <si>
    <t>obec@oznice.cz</t>
  </si>
  <si>
    <t>podatelna@obecpolice.cz</t>
  </si>
  <si>
    <t>pozdechov@volny.cz</t>
  </si>
  <si>
    <t>ouprlov@vs.inext.cz</t>
  </si>
  <si>
    <t>obec@prostrednibecva.cz</t>
  </si>
  <si>
    <t>obec@prznouvsetina.cz</t>
  </si>
  <si>
    <t>obec@ratibor.cz</t>
  </si>
  <si>
    <t>podatelna@roznov.cz</t>
  </si>
  <si>
    <t>obec@ruzdka.cz</t>
  </si>
  <si>
    <t>obec.strelna@volny.cz</t>
  </si>
  <si>
    <t>stritez@valachnet.cz</t>
  </si>
  <si>
    <t>podatelna@valasskabystrice.cz</t>
  </si>
  <si>
    <t>info@valasskapolanka.cz</t>
  </si>
  <si>
    <t>epodatelna@muvalmez.cz</t>
  </si>
  <si>
    <t>obec@velkalhota.cz</t>
  </si>
  <si>
    <t>starosta@velkekarlovice.cz</t>
  </si>
  <si>
    <t>starosta@vidce.cz</t>
  </si>
  <si>
    <t>obec@vigantice.cz</t>
  </si>
  <si>
    <t>starosta@zasova.cz</t>
  </si>
  <si>
    <t>obec@zdechov.cz</t>
  </si>
  <si>
    <t>podatelna@mesto-zubri.cz</t>
  </si>
  <si>
    <t>mestys@pozlovice.cz</t>
  </si>
  <si>
    <t>info@obecpohorelice.cz</t>
  </si>
  <si>
    <t>obec@potec.cz</t>
  </si>
  <si>
    <t>obec.lipa@tiscali.cz</t>
  </si>
  <si>
    <t>ou.podatelna@tecovice.cz</t>
  </si>
  <si>
    <t>obec@prilepy.cz</t>
  </si>
  <si>
    <t>kunovice@mesto-kunovice.cz</t>
  </si>
  <si>
    <t>meusm@staremesto.uh.cz</t>
  </si>
  <si>
    <t>starosta@lhotauvsetina.cz</t>
  </si>
  <si>
    <t>ou-rokytnice@seznam.cz</t>
  </si>
  <si>
    <t>starosta@janova.cz</t>
  </si>
  <si>
    <t>obec@obecusti.cz</t>
  </si>
  <si>
    <t>podatelna@lhota-zlin.cz</t>
  </si>
  <si>
    <t>posta@zlin.eu</t>
  </si>
  <si>
    <t>podatelna@biskupiceuluhacovic.cz</t>
  </si>
  <si>
    <t>bohuslaviceuzl@seznam.cz</t>
  </si>
  <si>
    <t>bratrejov@volny.cz</t>
  </si>
  <si>
    <t>radnice@brumov-bylnice.cz</t>
  </si>
  <si>
    <t>obec@brezovauzlina.cz</t>
  </si>
  <si>
    <t>epodatelna@brezuvky.cz</t>
  </si>
  <si>
    <t>obec@dolni-lhota.cz</t>
  </si>
  <si>
    <t>doubravy@volny.cz</t>
  </si>
  <si>
    <t>mesto.frystak@frystak.cz</t>
  </si>
  <si>
    <t>obec@halenkovice.cz</t>
  </si>
  <si>
    <t>obec@horni-lhota.cz</t>
  </si>
  <si>
    <t>ou@hostisova.cz</t>
  </si>
  <si>
    <t>ou@hrivinuvujezd.cz</t>
  </si>
  <si>
    <t>podatelna@hvozdna.cz</t>
  </si>
  <si>
    <t>ou.jasenna@volny.cz</t>
  </si>
  <si>
    <t>info@kasava.cz</t>
  </si>
  <si>
    <t>ludkovice@volny.cz</t>
  </si>
  <si>
    <t>e-podatelna@luhacovice.eu</t>
  </si>
  <si>
    <t>obecniurad@lukov.cz</t>
  </si>
  <si>
    <t>podatelna@obecmachova.cz</t>
  </si>
  <si>
    <t>ou@myslocovice.cz</t>
  </si>
  <si>
    <t>podatelna@napajedla.cz</t>
  </si>
  <si>
    <t>obec.navojna@seznam.cz</t>
  </si>
  <si>
    <t>obec.nedasov@volny.cz</t>
  </si>
  <si>
    <t>nedasovalhota@volny.cz</t>
  </si>
  <si>
    <t>radnice@muotrokovice.cz</t>
  </si>
  <si>
    <t>obec@provodov.cz</t>
  </si>
  <si>
    <t>ou@rackova.cz</t>
  </si>
  <si>
    <t>podatelna@sazovice.cz</t>
  </si>
  <si>
    <t>obec.sehradice@volny.cz</t>
  </si>
  <si>
    <t>podatelna@mesto-slavicin.cz</t>
  </si>
  <si>
    <t>starosta@slopne.cz</t>
  </si>
  <si>
    <t>mesto@slusovice.cz</t>
  </si>
  <si>
    <t>ou@spytihnev.cz</t>
  </si>
  <si>
    <t>evidence@stitna-popov.cz</t>
  </si>
  <si>
    <t>tlumacov@tlumacov.cz</t>
  </si>
  <si>
    <t>outrnava@avonet.cz</t>
  </si>
  <si>
    <t>obec@ujezdvk.com</t>
  </si>
  <si>
    <t>podatelna@mu-vk.cz</t>
  </si>
  <si>
    <t>starosta@velkyorechov.cz</t>
  </si>
  <si>
    <t>ou@veselauzlina.cz</t>
  </si>
  <si>
    <t>podatelna@vizovice.eu</t>
  </si>
  <si>
    <t>obec@vlachovice.cz</t>
  </si>
  <si>
    <t>podatelna@obecvsemina.cz</t>
  </si>
  <si>
    <t>obecvp@volny.cz</t>
  </si>
  <si>
    <t>info@zadverice.cz</t>
  </si>
  <si>
    <t>obeczlutava@volny.cz</t>
  </si>
  <si>
    <t>meu@mesto-kromeriz.cz</t>
  </si>
  <si>
    <t>obec@bezmerov.cz</t>
  </si>
  <si>
    <t>urad@obec-brest.cz</t>
  </si>
  <si>
    <t>posta@mubph.cz</t>
  </si>
  <si>
    <t>podatelna@holesov.cz</t>
  </si>
  <si>
    <t>mesto@hulin.cz</t>
  </si>
  <si>
    <t>mesto@muchropyne.cz</t>
  </si>
  <si>
    <t>ou@obeckostelany.cz</t>
  </si>
  <si>
    <t>mesto@korycany.cz</t>
  </si>
  <si>
    <t>obeckuh@volny.cz</t>
  </si>
  <si>
    <t>podatelna@kvasice.cz</t>
  </si>
  <si>
    <t>podatelna@loukov.cz</t>
  </si>
  <si>
    <t>ou@ludslavice.cz</t>
  </si>
  <si>
    <t>ou@lutopecny.cz</t>
  </si>
  <si>
    <t>ou@martinice.cz</t>
  </si>
  <si>
    <t>ou@obecmiskovice.cz</t>
  </si>
  <si>
    <t>mesto@morkovice-slizany.cz</t>
  </si>
  <si>
    <t>obec@obecpaclavice.cz</t>
  </si>
  <si>
    <t>obec@pocenice.cz</t>
  </si>
  <si>
    <t>obecpravcice@seznam.cz</t>
  </si>
  <si>
    <t>info@prusinovice.cz</t>
  </si>
  <si>
    <t>obec@rajnochovice.cz</t>
  </si>
  <si>
    <t>starosta@rataje.cz</t>
  </si>
  <si>
    <t>obec@rosteni.cz</t>
  </si>
  <si>
    <t>starosta@rostin.cz</t>
  </si>
  <si>
    <t>obec@rusava.cz</t>
  </si>
  <si>
    <t>rymice@volny.cz</t>
  </si>
  <si>
    <t>starosta@slavkov-ph.cz</t>
  </si>
  <si>
    <t>obec@obecstrilky.cz</t>
  </si>
  <si>
    <t>ou@zarici.cz</t>
  </si>
  <si>
    <t>obeczborovice@c-box.cz</t>
  </si>
  <si>
    <t>ou.podatelna@zdounky.cz</t>
  </si>
  <si>
    <t>ou@zlobice-bojanovice.cz</t>
  </si>
  <si>
    <t>obec@zalkovice.cz</t>
  </si>
  <si>
    <t>zeranovice@volny.cz</t>
  </si>
  <si>
    <t>epodatelna@mesto-uh.cz</t>
  </si>
  <si>
    <t>starosta@babice.eu</t>
  </si>
  <si>
    <t>podatelna@obec-banov.cz</t>
  </si>
  <si>
    <t>obec@bilovice.cz</t>
  </si>
  <si>
    <t>mesto@bojkovice.cz</t>
  </si>
  <si>
    <t>matrika@obecborsiceublatnice.cz</t>
  </si>
  <si>
    <t>ou@borsice.cz</t>
  </si>
  <si>
    <t>podatelna@brestek.cz</t>
  </si>
  <si>
    <t>obec@brezolupy.cz</t>
  </si>
  <si>
    <t>obec@obecbrezova.cz</t>
  </si>
  <si>
    <t>mestys@buchlovice.cz</t>
  </si>
  <si>
    <t>obec@bystricepodlopenikem.cz</t>
  </si>
  <si>
    <t>sekretariat@dolni-nemci.cz</t>
  </si>
  <si>
    <t>obec@drslavice.cz</t>
  </si>
  <si>
    <t>podatelna@mestohluk.cz</t>
  </si>
  <si>
    <t>obec@horninemci.cz</t>
  </si>
  <si>
    <t>obec@hradcovice.cz</t>
  </si>
  <si>
    <t>hustenovice@hustenovice.cz</t>
  </si>
  <si>
    <t>starosta@jalubi.eu</t>
  </si>
  <si>
    <t>obec@knezpole.cz</t>
  </si>
  <si>
    <t>obec@komna.cz</t>
  </si>
  <si>
    <t>obec@korytna.cz</t>
  </si>
  <si>
    <t>ou@kostelanynadmoravou.cz</t>
  </si>
  <si>
    <t>obec@kudlovice.cz</t>
  </si>
  <si>
    <t>obec@mistrice.cz</t>
  </si>
  <si>
    <t>modra@uh.cz</t>
  </si>
  <si>
    <t>nedachlebice@uh.cz</t>
  </si>
  <si>
    <t>podatelna@obecnedakonice.cz</t>
  </si>
  <si>
    <t>nezdenice.obec@iol.cz</t>
  </si>
  <si>
    <t>ou@ou.nivnice.cz</t>
  </si>
  <si>
    <t>orechov@uh.cz</t>
  </si>
  <si>
    <t>ostrlhota@ostrozskalhota.cz</t>
  </si>
  <si>
    <t>podatelna@onves.cz</t>
  </si>
  <si>
    <t>starosta@osvetimany.cz</t>
  </si>
  <si>
    <t>ou@pasovice.cz</t>
  </si>
  <si>
    <t>obec@pitin.cz</t>
  </si>
  <si>
    <t>info@obecpodoli.cz</t>
  </si>
  <si>
    <t>info@polesovice.cz</t>
  </si>
  <si>
    <t>obec@popovice.cz</t>
  </si>
  <si>
    <t>obec@praksice.cz</t>
  </si>
  <si>
    <t>obec@obecslavkov.cz</t>
  </si>
  <si>
    <t>podatelna@staryhrozenkov.cz</t>
  </si>
  <si>
    <t>obec@strani.cz</t>
  </si>
  <si>
    <t>obec@suchaloz.cz</t>
  </si>
  <si>
    <t>starosta@obecsusice.com</t>
  </si>
  <si>
    <t>obec@sumice.cz</t>
  </si>
  <si>
    <t>obec@topolna.cz</t>
  </si>
  <si>
    <t>obec@traplice.cz</t>
  </si>
  <si>
    <t>podatelna@tupesy.cz</t>
  </si>
  <si>
    <t>podatelna@ub.cz</t>
  </si>
  <si>
    <t>starosta@uhostroh.cz</t>
  </si>
  <si>
    <t>info@velehrad.cz</t>
  </si>
  <si>
    <t>obec@veletiny.cz</t>
  </si>
  <si>
    <t>obec@vlcnov.cz</t>
  </si>
  <si>
    <t>obeczahorovice@tiscali.cz</t>
  </si>
  <si>
    <t>podatelna@obeczlechov.cz</t>
  </si>
  <si>
    <t>Obec Želechovice nad Dřevnicí</t>
  </si>
  <si>
    <t>Obec Krhová</t>
  </si>
  <si>
    <t>Obec Poličná</t>
  </si>
  <si>
    <t>Obec Chvalčov</t>
  </si>
  <si>
    <t>Obec Březnice</t>
  </si>
  <si>
    <t>Město Vsetín</t>
  </si>
  <si>
    <t>Obec Branky</t>
  </si>
  <si>
    <t>Obec Bystřička</t>
  </si>
  <si>
    <t>Obec Dolní Bečva</t>
  </si>
  <si>
    <t>Obec Francova Lhota</t>
  </si>
  <si>
    <t>Obec Halenkov</t>
  </si>
  <si>
    <t>Obec Horní Bečva</t>
  </si>
  <si>
    <t>Obec Horní Lideč</t>
  </si>
  <si>
    <t>Obec Hošťálková</t>
  </si>
  <si>
    <t>Obec Hovězí</t>
  </si>
  <si>
    <t>Obec Huslenky</t>
  </si>
  <si>
    <t>Obec Hutisko-Solanec</t>
  </si>
  <si>
    <t>Obec Choryně</t>
  </si>
  <si>
    <t>Obec Jablůnka</t>
  </si>
  <si>
    <t>Obec Jarcová</t>
  </si>
  <si>
    <t>Město Karolinka</t>
  </si>
  <si>
    <t>Obec Kateřinice</t>
  </si>
  <si>
    <t>Město Kelč</t>
  </si>
  <si>
    <t>Obec Kunovice</t>
  </si>
  <si>
    <t>Obec Lačnov</t>
  </si>
  <si>
    <t>Obec Leskovec</t>
  </si>
  <si>
    <t>Obec Lešná</t>
  </si>
  <si>
    <t>Obec Lidečko</t>
  </si>
  <si>
    <t>Obec Liptál</t>
  </si>
  <si>
    <t>Obec Lužná</t>
  </si>
  <si>
    <t>Obec Mikulůvka</t>
  </si>
  <si>
    <t>Městys Nový Hrozenkov</t>
  </si>
  <si>
    <t>Obec Oznice</t>
  </si>
  <si>
    <t>Obec Police</t>
  </si>
  <si>
    <t>Obec Pozděchov</t>
  </si>
  <si>
    <t>Obec Prlov</t>
  </si>
  <si>
    <t>Obec Prostřední Bečva</t>
  </si>
  <si>
    <t>Obec Pržno</t>
  </si>
  <si>
    <t>Obec Ratiboř</t>
  </si>
  <si>
    <t>Město Rožnov pod Radhoštěm</t>
  </si>
  <si>
    <t>Obec Růžďka</t>
  </si>
  <si>
    <t>Obec Střelná</t>
  </si>
  <si>
    <t>Obec Střítež nad Bečvou</t>
  </si>
  <si>
    <t>Obec Valašská Bystřice</t>
  </si>
  <si>
    <t>Obec Valašská Polanka</t>
  </si>
  <si>
    <t>Město Valašské Meziříčí</t>
  </si>
  <si>
    <t>Obec Velká Lhota</t>
  </si>
  <si>
    <t>Obec Velké Karlovice</t>
  </si>
  <si>
    <t>Obec Vidče</t>
  </si>
  <si>
    <t>Obec Vigantice</t>
  </si>
  <si>
    <t>Obec Zašová</t>
  </si>
  <si>
    <t>Obec Zděchov</t>
  </si>
  <si>
    <t>Město Zubří</t>
  </si>
  <si>
    <t>Městys Pozlovice</t>
  </si>
  <si>
    <t>Obec Pohořelice</t>
  </si>
  <si>
    <t>Obec Poteč</t>
  </si>
  <si>
    <t>Obec Lípa</t>
  </si>
  <si>
    <t>Obec Tečovice</t>
  </si>
  <si>
    <t>Obec Přílepy</t>
  </si>
  <si>
    <t>Město Kunovice</t>
  </si>
  <si>
    <t>Město Staré Město</t>
  </si>
  <si>
    <t>Obec Lhota u Vsetína</t>
  </si>
  <si>
    <t>Obec Rokytnice</t>
  </si>
  <si>
    <t>Obec Janová</t>
  </si>
  <si>
    <t>Obec Ústí</t>
  </si>
  <si>
    <t>Obec Lhota</t>
  </si>
  <si>
    <t>Statutární město Zlín</t>
  </si>
  <si>
    <t>Obec Biskupice</t>
  </si>
  <si>
    <t>Obec Bohuslavice u Zlína</t>
  </si>
  <si>
    <t>Obec Bratřejov</t>
  </si>
  <si>
    <t>Město Brumov-Bylnice</t>
  </si>
  <si>
    <t>Obec Březová</t>
  </si>
  <si>
    <t>Obec Březůvky</t>
  </si>
  <si>
    <t>Obec Dolní Lhota</t>
  </si>
  <si>
    <t>Obec Doubravy</t>
  </si>
  <si>
    <t>Město Fryšták</t>
  </si>
  <si>
    <t>Obec Halenkovice</t>
  </si>
  <si>
    <t>Obec Horní Lhota</t>
  </si>
  <si>
    <t>Obec Hostišová</t>
  </si>
  <si>
    <t>Obec Hřivínův Újezd</t>
  </si>
  <si>
    <t>Obec Hvozdná</t>
  </si>
  <si>
    <t>Obec Jasenná</t>
  </si>
  <si>
    <t>Obec Kašava</t>
  </si>
  <si>
    <t>Obec Ludkovice</t>
  </si>
  <si>
    <t>Město Luhačovice</t>
  </si>
  <si>
    <t>Obec Lukov</t>
  </si>
  <si>
    <t>Obec Machová</t>
  </si>
  <si>
    <t>Obec Mysločovice</t>
  </si>
  <si>
    <t>Město Napajedla</t>
  </si>
  <si>
    <t>Obec Návojná</t>
  </si>
  <si>
    <t>Obec Nedašov</t>
  </si>
  <si>
    <t>Obec Nedašova Lhota</t>
  </si>
  <si>
    <t>Město Otrokovice</t>
  </si>
  <si>
    <t>Obec Provodov</t>
  </si>
  <si>
    <t>Obec Racková</t>
  </si>
  <si>
    <t>Obec Sazovice</t>
  </si>
  <si>
    <t>Obec Sehradice</t>
  </si>
  <si>
    <t>Město Slavičín</t>
  </si>
  <si>
    <t>Obec Slopné</t>
  </si>
  <si>
    <t>Město Slušovice</t>
  </si>
  <si>
    <t>Obec Spytihněv</t>
  </si>
  <si>
    <t>Obec Štítná nad Vláří-Popov</t>
  </si>
  <si>
    <t>Obec Tlumačov</t>
  </si>
  <si>
    <t>Obec Trnava</t>
  </si>
  <si>
    <t>Obec Újezd</t>
  </si>
  <si>
    <t>Město Valašské Klobouky</t>
  </si>
  <si>
    <t>Obec Velký Ořechov</t>
  </si>
  <si>
    <t>Obec Veselá</t>
  </si>
  <si>
    <t>Město Vizovice</t>
  </si>
  <si>
    <t>Obec Vlachovice</t>
  </si>
  <si>
    <t>Obec Všemina</t>
  </si>
  <si>
    <t>Obec Vysoké Pole</t>
  </si>
  <si>
    <t>Obec Zádveřice-Raková</t>
  </si>
  <si>
    <t>Obec Žlutava</t>
  </si>
  <si>
    <t>Město Kroměříž</t>
  </si>
  <si>
    <t>Obec Bezměrov</t>
  </si>
  <si>
    <t>Obec Břest</t>
  </si>
  <si>
    <t>Město Bystřice pod Hostýnem</t>
  </si>
  <si>
    <t>Město Holešov</t>
  </si>
  <si>
    <t>Město Hulín</t>
  </si>
  <si>
    <t>Město Chropyně</t>
  </si>
  <si>
    <t>Obec Kostelany</t>
  </si>
  <si>
    <t>Město Koryčany</t>
  </si>
  <si>
    <t>Obec Kostelec u Holešova</t>
  </si>
  <si>
    <t>Obec Kvasice</t>
  </si>
  <si>
    <t>Městys Litenčice</t>
  </si>
  <si>
    <t>Obec Loukov</t>
  </si>
  <si>
    <t>Obec Ludslavice</t>
  </si>
  <si>
    <t>Obec Lutopecny</t>
  </si>
  <si>
    <t>Obec Martinice</t>
  </si>
  <si>
    <t>Obec Míškovice</t>
  </si>
  <si>
    <t>Město Morkovice-Slížany</t>
  </si>
  <si>
    <t>Obec Pačlavice</t>
  </si>
  <si>
    <t>Obec Počenice-Tetětice</t>
  </si>
  <si>
    <t>Obec Pravčice</t>
  </si>
  <si>
    <t>Obec Prusinovice</t>
  </si>
  <si>
    <t>Obec Rajnochovice</t>
  </si>
  <si>
    <t>Obec Rataje</t>
  </si>
  <si>
    <t>Obec Roštění</t>
  </si>
  <si>
    <t>Obec Roštín</t>
  </si>
  <si>
    <t>Obec Rusava</t>
  </si>
  <si>
    <t>Obec Rymice</t>
  </si>
  <si>
    <t>Obec Slavkov pod Hostýnem</t>
  </si>
  <si>
    <t>Obec Střílky</t>
  </si>
  <si>
    <t>Obec Záříčí</t>
  </si>
  <si>
    <t>Obec Zborovice</t>
  </si>
  <si>
    <t>Obec Zdounky</t>
  </si>
  <si>
    <t>Obec Zlobice</t>
  </si>
  <si>
    <t>Obec Žalkovice</t>
  </si>
  <si>
    <t>Obec Žeranovice</t>
  </si>
  <si>
    <t>Město Uherské Hradiště</t>
  </si>
  <si>
    <t>Obec Babice</t>
  </si>
  <si>
    <t>Obec Bánov</t>
  </si>
  <si>
    <t>Obec Bílovice</t>
  </si>
  <si>
    <t>Město Bojkovice</t>
  </si>
  <si>
    <t>Obec Boršice u Blatnice</t>
  </si>
  <si>
    <t>Obec Boršice</t>
  </si>
  <si>
    <t>Obec Břestek</t>
  </si>
  <si>
    <t>Obec Březolupy</t>
  </si>
  <si>
    <t>Městys Buchlovice</t>
  </si>
  <si>
    <t>Obec Bystřice pod Lopeníkem</t>
  </si>
  <si>
    <t>Obec Dolní Němčí</t>
  </si>
  <si>
    <t>Obec Drslavice</t>
  </si>
  <si>
    <t>Město Hluk</t>
  </si>
  <si>
    <t>Obec Horní Němčí</t>
  </si>
  <si>
    <t>Obec Hradčovice</t>
  </si>
  <si>
    <t>Obec Huštěnovice</t>
  </si>
  <si>
    <t>Obec Jalubí</t>
  </si>
  <si>
    <t>Obec Kněžpole</t>
  </si>
  <si>
    <t>Obec Komňa</t>
  </si>
  <si>
    <t>Obec Korytná</t>
  </si>
  <si>
    <t>Obec Kostelany nad Moravou</t>
  </si>
  <si>
    <t>Obec Kudlovice</t>
  </si>
  <si>
    <t>Obec Mistřice</t>
  </si>
  <si>
    <t>Obec Modrá</t>
  </si>
  <si>
    <t>Obec Nedachlebice</t>
  </si>
  <si>
    <t>Obec Nedakonice</t>
  </si>
  <si>
    <t>Obec Nezdenice</t>
  </si>
  <si>
    <t>Obec Nivnice</t>
  </si>
  <si>
    <t>Obec Ořechov</t>
  </si>
  <si>
    <t>Obec Ostrožská Lhota</t>
  </si>
  <si>
    <t>Obec Ostrožská Nová Ves</t>
  </si>
  <si>
    <t>Městys Osvětimany</t>
  </si>
  <si>
    <t>Obec Pašovice</t>
  </si>
  <si>
    <t>Obec Pitín</t>
  </si>
  <si>
    <t>Městys Polešovice</t>
  </si>
  <si>
    <t>Obec Popovice</t>
  </si>
  <si>
    <t>Obec Prakšice</t>
  </si>
  <si>
    <t>Obec Slavkov</t>
  </si>
  <si>
    <t>Obec Starý Hrozenkov</t>
  </si>
  <si>
    <t>Obec Strání</t>
  </si>
  <si>
    <t>Obec Suchá Loz</t>
  </si>
  <si>
    <t>Obec Sušice</t>
  </si>
  <si>
    <t>Obec Šumice</t>
  </si>
  <si>
    <t>Obec Topolná</t>
  </si>
  <si>
    <t>Obec Traplice</t>
  </si>
  <si>
    <t>Obec Tupesy</t>
  </si>
  <si>
    <t>Město Uherský Brod</t>
  </si>
  <si>
    <t>Město Uherský Ostroh</t>
  </si>
  <si>
    <t>Obec Velehrad</t>
  </si>
  <si>
    <t>Obec Veletiny</t>
  </si>
  <si>
    <t>Obec Vlčnov</t>
  </si>
  <si>
    <t>Obec Záhorovice</t>
  </si>
  <si>
    <t>Obec Zlechov</t>
  </si>
  <si>
    <t>výstavba, modernizace/rekonstrukce/obnova staveb občanské vybavenosti</t>
  </si>
  <si>
    <t>výstavba, modernizace/rekonstrukce/obnova dopravní infrastruktury</t>
  </si>
  <si>
    <t>výstavba, modernizace/rekonstrukce/obnova veřejného prostranství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</si>
</sst>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č_-;\-* #,##0.00\ _K_č_-;_-* &quot;-&quot;??\ _K_č_-;_-@_-"/>
    <numFmt numFmtId="165" formatCode="#,##0\ &quot;Kč&quot;"/>
    <numFmt numFmtId="166" formatCode="#,##0.00\ &quot;Kč&quot;"/>
    <numFmt numFmtId="167" formatCode="[&lt;=99999]###\ ##;##\ ##\ ##"/>
    <numFmt numFmtId="168" formatCode="00000000"/>
  </numFmts>
  <fonts count="140" x14ac:knownFonts="1">
    <font>
      <sz val="11"/>
      <color theme="1"/>
      <name val="Calibri"/>
      <family val="2"/>
      <scheme val="minor"/>
    </font>
    <font>
      <sz val="10"/>
      <color indexed="8"/>
      <name val="Arial"/>
      <family val="2"/>
      <charset val="238"/>
    </font>
    <font>
      <sz val="11"/>
      <name val="Arial"/>
      <family val="2"/>
      <charset val="238"/>
    </font>
    <font>
      <sz val="10"/>
      <name val="Arial"/>
      <family val="2"/>
      <charset val="238"/>
    </font>
    <font>
      <i/>
      <sz val="8"/>
      <name val="Arial"/>
      <family val="2"/>
      <charset val="238"/>
    </font>
    <font>
      <i/>
      <sz val="9"/>
      <name val="Arial"/>
      <family val="2"/>
      <charset val="238"/>
    </font>
    <font>
      <b/>
      <sz val="12"/>
      <name val="Arial"/>
      <family val="2"/>
      <charset val="238"/>
    </font>
    <font>
      <b/>
      <sz val="11"/>
      <name val="Arial"/>
      <family val="2"/>
      <charset val="238"/>
    </font>
    <font>
      <b/>
      <sz val="10"/>
      <name val="Arial"/>
      <family val="2"/>
      <charset val="238"/>
    </font>
    <font>
      <sz val="8"/>
      <name val="Arial"/>
      <family val="2"/>
      <charset val="238"/>
    </font>
    <font>
      <sz val="9"/>
      <name val="Arial"/>
      <family val="2"/>
      <charset val="238"/>
    </font>
    <font>
      <vertAlign val="superscript"/>
      <sz val="8"/>
      <name val="Arial"/>
      <family val="2"/>
      <charset val="238"/>
    </font>
    <font>
      <u/>
      <sz val="11"/>
      <name val="Arial"/>
      <family val="2"/>
      <charset val="238"/>
    </font>
    <font>
      <vertAlign val="superscript"/>
      <sz val="10"/>
      <name val="Arial"/>
      <family val="2"/>
      <charset val="238"/>
    </font>
    <font>
      <sz val="8.5"/>
      <name val="Arial"/>
      <family val="2"/>
      <charset val="238"/>
    </font>
    <font>
      <b/>
      <sz val="9"/>
      <name val="Arial"/>
      <family val="2"/>
      <charset val="238"/>
    </font>
    <font>
      <b/>
      <u/>
      <sz val="21"/>
      <name val="Arial"/>
      <family val="2"/>
      <charset val="238"/>
    </font>
    <font>
      <sz val="21"/>
      <name val="Arial"/>
      <family val="2"/>
      <charset val="238"/>
    </font>
    <font>
      <b/>
      <sz val="8"/>
      <name val="Arial"/>
      <family val="2"/>
      <charset val="238"/>
    </font>
    <font>
      <strike/>
      <sz val="9"/>
      <name val="Arial"/>
      <family val="2"/>
      <charset val="238"/>
    </font>
    <font>
      <i/>
      <sz val="10"/>
      <name val="Arial"/>
      <family val="2"/>
      <charset val="238"/>
    </font>
    <font>
      <i/>
      <u/>
      <sz val="10"/>
      <name val="Arial"/>
      <family val="2"/>
      <charset val="238"/>
    </font>
    <font>
      <i/>
      <sz val="10"/>
      <color indexed="63"/>
      <name val="Arial"/>
      <family val="2"/>
      <charset val="238"/>
    </font>
    <font>
      <sz val="9"/>
      <color indexed="8"/>
      <name val="Arial"/>
      <family val="2"/>
      <charset val="238"/>
    </font>
    <font>
      <b/>
      <sz val="9"/>
      <color indexed="8"/>
      <name val="Arial"/>
      <family val="2"/>
      <charset val="238"/>
    </font>
    <font>
      <b/>
      <strike/>
      <sz val="9"/>
      <color indexed="8"/>
      <name val="Arial"/>
      <family val="2"/>
      <charset val="238"/>
    </font>
    <font>
      <b/>
      <strike/>
      <u/>
      <sz val="9"/>
      <color indexed="10"/>
      <name val="Arial Black"/>
      <family val="2"/>
      <charset val="238"/>
    </font>
    <font>
      <i/>
      <strike/>
      <sz val="8.5"/>
      <name val="Arial"/>
      <family val="2"/>
      <charset val="238"/>
    </font>
    <font>
      <b/>
      <i/>
      <strike/>
      <sz val="8.5"/>
      <name val="Arial"/>
      <family val="2"/>
      <charset val="238"/>
    </font>
    <font>
      <sz val="9.5"/>
      <name val="Arial"/>
      <family val="2"/>
      <charset val="238"/>
    </font>
    <font>
      <sz val="8"/>
      <name val="Calibri"/>
      <family val="2"/>
    </font>
    <font>
      <b/>
      <u/>
      <sz val="9"/>
      <name val="Arial"/>
      <family val="2"/>
      <charset val="238"/>
    </font>
    <font>
      <vertAlign val="superscript"/>
      <sz val="9"/>
      <name val="Arial"/>
      <family val="2"/>
      <charset val="238"/>
    </font>
    <font>
      <b/>
      <vertAlign val="superscript"/>
      <sz val="9"/>
      <color indexed="8"/>
      <name val="Arial"/>
      <family val="2"/>
      <charset val="238"/>
    </font>
    <font>
      <sz val="2"/>
      <color indexed="8"/>
      <name val="Arial"/>
      <family val="2"/>
      <charset val="238"/>
    </font>
    <font>
      <strike/>
      <sz val="9"/>
      <color indexed="8"/>
      <name val="Arial"/>
      <family val="2"/>
      <charset val="238"/>
    </font>
    <font>
      <b/>
      <strike/>
      <u/>
      <sz val="9"/>
      <color indexed="8"/>
      <name val="Arial"/>
      <family val="2"/>
      <charset val="238"/>
    </font>
    <font>
      <strike/>
      <u/>
      <sz val="9"/>
      <color indexed="8"/>
      <name val="Arial"/>
      <family val="2"/>
      <charset val="238"/>
    </font>
    <font>
      <strike/>
      <vertAlign val="superscript"/>
      <sz val="9"/>
      <color indexed="8"/>
      <name val="Arial"/>
      <family val="2"/>
      <charset val="238"/>
    </font>
    <font>
      <i/>
      <sz val="9"/>
      <color indexed="8"/>
      <name val="Arial"/>
      <family val="2"/>
      <charset val="238"/>
    </font>
    <font>
      <i/>
      <sz val="8"/>
      <color indexed="8"/>
      <name val="Arial Narrow"/>
      <family val="2"/>
      <charset val="238"/>
    </font>
    <font>
      <sz val="11"/>
      <name val="Courier New"/>
      <family val="3"/>
      <charset val="238"/>
    </font>
    <font>
      <vertAlign val="superscript"/>
      <sz val="10"/>
      <color indexed="8"/>
      <name val="Arial"/>
      <family val="2"/>
      <charset val="238"/>
    </font>
    <font>
      <i/>
      <sz val="10"/>
      <color indexed="8"/>
      <name val="Arial"/>
      <family val="2"/>
      <charset val="238"/>
    </font>
    <font>
      <i/>
      <sz val="10"/>
      <color indexed="10"/>
      <name val="Arial"/>
      <family val="2"/>
      <charset val="238"/>
    </font>
    <font>
      <sz val="10"/>
      <color indexed="9"/>
      <name val="Arial"/>
      <family val="2"/>
      <charset val="238"/>
    </font>
    <font>
      <i/>
      <strike/>
      <sz val="10"/>
      <color indexed="8"/>
      <name val="Arial"/>
      <family val="2"/>
      <charset val="238"/>
    </font>
    <font>
      <strike/>
      <sz val="10"/>
      <name val="Arial"/>
      <family val="2"/>
      <charset val="238"/>
    </font>
    <font>
      <i/>
      <u/>
      <sz val="9"/>
      <name val="Arial"/>
      <family val="2"/>
      <charset val="238"/>
    </font>
    <font>
      <b/>
      <i/>
      <sz val="10"/>
      <name val="Arial"/>
      <family val="2"/>
      <charset val="238"/>
    </font>
    <font>
      <sz val="11"/>
      <color theme="1"/>
      <name val="Calibri"/>
      <family val="2"/>
      <scheme val="minor"/>
    </font>
    <font>
      <b/>
      <sz val="11"/>
      <color theme="1"/>
      <name val="Calibri"/>
      <family val="2"/>
      <charset val="238"/>
      <scheme val="minor"/>
    </font>
    <font>
      <u/>
      <sz val="11"/>
      <color theme="10"/>
      <name val="Calibri"/>
      <family val="2"/>
      <scheme val="minor"/>
    </font>
    <font>
      <sz val="11"/>
      <color theme="1"/>
      <name val="Arial"/>
      <family val="2"/>
      <charset val="238"/>
    </font>
    <font>
      <b/>
      <sz val="12"/>
      <color theme="1"/>
      <name val="Arial"/>
      <family val="2"/>
      <charset val="238"/>
    </font>
    <font>
      <sz val="11"/>
      <color rgb="FFD9D9DF"/>
      <name val="Arial"/>
      <family val="2"/>
      <charset val="238"/>
    </font>
    <font>
      <b/>
      <u/>
      <sz val="18"/>
      <color rgb="FF00008B"/>
      <name val="Arial"/>
      <family val="2"/>
      <charset val="238"/>
    </font>
    <font>
      <b/>
      <sz val="10"/>
      <color theme="1"/>
      <name val="Arial"/>
      <family val="2"/>
      <charset val="238"/>
    </font>
    <font>
      <b/>
      <u/>
      <sz val="12"/>
      <color rgb="FF00008B"/>
      <name val="Arial"/>
      <family val="2"/>
      <charset val="238"/>
    </font>
    <font>
      <sz val="8"/>
      <color rgb="FF0070C0"/>
      <name val="Arial"/>
      <family val="2"/>
      <charset val="238"/>
    </font>
    <font>
      <sz val="9"/>
      <color theme="1"/>
      <name val="Arial"/>
      <family val="2"/>
      <charset val="238"/>
    </font>
    <font>
      <sz val="11"/>
      <color rgb="FFFF0000"/>
      <name val="Arial"/>
      <family val="2"/>
      <charset val="238"/>
    </font>
    <font>
      <sz val="12"/>
      <color theme="1"/>
      <name val="Arial"/>
      <family val="2"/>
      <charset val="238"/>
    </font>
    <font>
      <sz val="11"/>
      <color rgb="FFFFFF99"/>
      <name val="Arial"/>
      <family val="2"/>
      <charset val="238"/>
    </font>
    <font>
      <b/>
      <u/>
      <sz val="14"/>
      <color theme="1"/>
      <name val="Arial"/>
      <family val="2"/>
      <charset val="238"/>
    </font>
    <font>
      <sz val="11"/>
      <color theme="0" tint="-0.499984740745262"/>
      <name val="Arial"/>
      <family val="2"/>
      <charset val="238"/>
    </font>
    <font>
      <sz val="11"/>
      <color theme="0" tint="-0.499984740745262"/>
      <name val="Wingdings 3"/>
      <family val="1"/>
      <charset val="2"/>
    </font>
    <font>
      <sz val="10"/>
      <color theme="1"/>
      <name val="Arial"/>
      <family val="2"/>
      <charset val="238"/>
    </font>
    <font>
      <sz val="8.5"/>
      <color rgb="FFFF0000"/>
      <name val="Arial"/>
      <family val="2"/>
      <charset val="238"/>
    </font>
    <font>
      <i/>
      <sz val="8"/>
      <color rgb="FFFF0000"/>
      <name val="Arial"/>
      <family val="2"/>
      <charset val="238"/>
    </font>
    <font>
      <i/>
      <sz val="8"/>
      <color rgb="FFFF0000"/>
      <name val="Calibri"/>
      <family val="2"/>
      <scheme val="minor"/>
    </font>
    <font>
      <sz val="10"/>
      <color rgb="FFFFFFCC"/>
      <name val="Arial"/>
      <family val="2"/>
      <charset val="238"/>
    </font>
    <font>
      <sz val="14"/>
      <color theme="1"/>
      <name val="Arial"/>
      <family val="2"/>
      <charset val="238"/>
    </font>
    <font>
      <i/>
      <sz val="12"/>
      <color rgb="FFFF0000"/>
      <name val="Arial"/>
      <family val="2"/>
      <charset val="238"/>
    </font>
    <font>
      <strike/>
      <sz val="11"/>
      <color theme="1"/>
      <name val="Arial"/>
      <family val="2"/>
      <charset val="238"/>
    </font>
    <font>
      <strike/>
      <sz val="8"/>
      <color rgb="FF0070C0"/>
      <name val="Arial"/>
      <family val="2"/>
      <charset val="238"/>
    </font>
    <font>
      <strike/>
      <sz val="11"/>
      <color rgb="FFFF0000"/>
      <name val="Arial"/>
      <family val="2"/>
      <charset val="238"/>
    </font>
    <font>
      <strike/>
      <sz val="11"/>
      <color rgb="FFFFFF99"/>
      <name val="Arial"/>
      <family val="2"/>
      <charset val="238"/>
    </font>
    <font>
      <strike/>
      <sz val="11"/>
      <color rgb="FFD9D9DF"/>
      <name val="Arial"/>
      <family val="2"/>
      <charset val="238"/>
    </font>
    <font>
      <b/>
      <sz val="14"/>
      <color theme="1"/>
      <name val="Arial"/>
      <family val="2"/>
      <charset val="238"/>
    </font>
    <font>
      <sz val="13"/>
      <color theme="1"/>
      <name val="Arial"/>
      <family val="2"/>
      <charset val="238"/>
    </font>
    <font>
      <b/>
      <sz val="11"/>
      <color rgb="FFFF0000"/>
      <name val="Arial"/>
      <family val="2"/>
      <charset val="238"/>
    </font>
    <font>
      <sz val="11"/>
      <color rgb="FF008000"/>
      <name val="Arial"/>
      <family val="2"/>
      <charset val="238"/>
    </font>
    <font>
      <sz val="9"/>
      <color rgb="FF008000"/>
      <name val="Arial"/>
      <family val="2"/>
      <charset val="238"/>
    </font>
    <font>
      <sz val="9"/>
      <color rgb="FFFF0000"/>
      <name val="Arial"/>
      <family val="2"/>
      <charset val="238"/>
    </font>
    <font>
      <sz val="9"/>
      <color rgb="FF00B0F0"/>
      <name val="Arial"/>
      <family val="2"/>
      <charset val="238"/>
    </font>
    <font>
      <sz val="9"/>
      <color rgb="FF7030A0"/>
      <name val="Arial"/>
      <family val="2"/>
      <charset val="238"/>
    </font>
    <font>
      <strike/>
      <sz val="9"/>
      <color theme="1"/>
      <name val="Arial"/>
      <family val="2"/>
      <charset val="238"/>
    </font>
    <font>
      <sz val="9"/>
      <color theme="1"/>
      <name val="Calibri"/>
      <family val="2"/>
      <charset val="238"/>
      <scheme val="minor"/>
    </font>
    <font>
      <b/>
      <sz val="9"/>
      <color theme="1"/>
      <name val="Arial"/>
      <family val="2"/>
      <charset val="238"/>
    </font>
    <font>
      <vertAlign val="superscript"/>
      <sz val="8"/>
      <color theme="1"/>
      <name val="Arial Narrow"/>
      <family val="2"/>
      <charset val="238"/>
    </font>
    <font>
      <sz val="9"/>
      <color theme="1"/>
      <name val="Calibri"/>
      <family val="2"/>
      <charset val="238"/>
    </font>
    <font>
      <b/>
      <sz val="11"/>
      <color theme="1"/>
      <name val="Arial"/>
      <family val="2"/>
      <charset val="238"/>
    </font>
    <font>
      <b/>
      <strike/>
      <sz val="12"/>
      <color theme="1"/>
      <name val="Arial"/>
      <family val="2"/>
      <charset val="238"/>
    </font>
    <font>
      <strike/>
      <sz val="12"/>
      <color theme="1"/>
      <name val="Arial"/>
      <family val="2"/>
      <charset val="238"/>
    </font>
    <font>
      <i/>
      <sz val="10"/>
      <color theme="1"/>
      <name val="Arial"/>
      <family val="2"/>
      <charset val="238"/>
    </font>
    <font>
      <sz val="11"/>
      <color theme="4"/>
      <name val="Arial"/>
      <family val="2"/>
      <charset val="238"/>
    </font>
    <font>
      <b/>
      <sz val="11"/>
      <color theme="4"/>
      <name val="Arial"/>
      <family val="2"/>
      <charset val="238"/>
    </font>
    <font>
      <b/>
      <i/>
      <sz val="11"/>
      <color theme="1"/>
      <name val="Calibri"/>
      <family val="2"/>
      <charset val="238"/>
      <scheme val="minor"/>
    </font>
    <font>
      <strike/>
      <sz val="11"/>
      <color theme="1"/>
      <name val="Calibri"/>
      <family val="2"/>
      <scheme val="minor"/>
    </font>
    <font>
      <sz val="10"/>
      <color theme="1"/>
      <name val="Calibri"/>
      <family val="2"/>
      <scheme val="minor"/>
    </font>
    <font>
      <sz val="10"/>
      <name val="Calibri"/>
      <family val="2"/>
      <scheme val="minor"/>
    </font>
    <font>
      <b/>
      <strike/>
      <sz val="11"/>
      <color theme="1"/>
      <name val="Arial"/>
      <family val="2"/>
      <charset val="238"/>
    </font>
    <font>
      <strike/>
      <sz val="10"/>
      <color theme="1"/>
      <name val="Arial"/>
      <family val="2"/>
      <charset val="238"/>
    </font>
    <font>
      <sz val="11"/>
      <name val="Calibri"/>
      <family val="2"/>
      <scheme val="minor"/>
    </font>
    <font>
      <sz val="12"/>
      <name val="Calibri"/>
      <family val="2"/>
      <scheme val="minor"/>
    </font>
    <font>
      <sz val="8"/>
      <color theme="1"/>
      <name val="Arial"/>
      <family val="2"/>
      <charset val="238"/>
    </font>
    <font>
      <sz val="10"/>
      <color theme="0"/>
      <name val="Arial"/>
      <family val="2"/>
      <charset val="238"/>
    </font>
    <font>
      <sz val="11"/>
      <color theme="0"/>
      <name val="Calibri"/>
      <family val="2"/>
      <scheme val="minor"/>
    </font>
    <font>
      <b/>
      <sz val="10"/>
      <color theme="0"/>
      <name val="Arial"/>
      <family val="2"/>
      <charset val="238"/>
    </font>
    <font>
      <i/>
      <sz val="8"/>
      <color theme="1"/>
      <name val="Arial Narrow"/>
      <family val="2"/>
      <charset val="238"/>
    </font>
    <font>
      <strike/>
      <sz val="9"/>
      <color theme="1"/>
      <name val="Calibri"/>
      <family val="2"/>
      <charset val="238"/>
      <scheme val="minor"/>
    </font>
    <font>
      <u/>
      <sz val="11"/>
      <color theme="1"/>
      <name val="Calibri"/>
      <family val="2"/>
      <scheme val="minor"/>
    </font>
    <font>
      <sz val="10"/>
      <color theme="1" tint="0.499984740745262"/>
      <name val="Arial"/>
      <family val="2"/>
      <charset val="238"/>
    </font>
    <font>
      <b/>
      <sz val="10"/>
      <color theme="1" tint="0.34998626667073579"/>
      <name val="Arial"/>
      <family val="2"/>
      <charset val="238"/>
    </font>
    <font>
      <b/>
      <sz val="11"/>
      <color theme="1" tint="0.34998626667073579"/>
      <name val="Arial"/>
      <family val="2"/>
      <charset val="238"/>
    </font>
    <font>
      <sz val="9"/>
      <color theme="1"/>
      <name val="Calibri"/>
      <family val="2"/>
      <scheme val="minor"/>
    </font>
    <font>
      <b/>
      <sz val="10"/>
      <color theme="1"/>
      <name val="Calibri"/>
      <family val="2"/>
      <scheme val="minor"/>
    </font>
    <font>
      <b/>
      <sz val="11"/>
      <name val="Calibri"/>
      <family val="2"/>
      <scheme val="minor"/>
    </font>
    <font>
      <b/>
      <u/>
      <sz val="13.5"/>
      <color theme="1"/>
      <name val="Arial"/>
      <family val="2"/>
      <charset val="238"/>
    </font>
    <font>
      <u/>
      <sz val="13.5"/>
      <color theme="1"/>
      <name val="Calibri"/>
      <family val="2"/>
      <scheme val="minor"/>
    </font>
    <font>
      <sz val="9"/>
      <color theme="1"/>
      <name val="Wingdings 3"/>
      <family val="1"/>
      <charset val="2"/>
    </font>
    <font>
      <i/>
      <sz val="9"/>
      <name val="Calibri"/>
      <family val="2"/>
      <scheme val="minor"/>
    </font>
    <font>
      <sz val="9"/>
      <name val="Calibri"/>
      <family val="2"/>
      <scheme val="minor"/>
    </font>
    <font>
      <i/>
      <strike/>
      <sz val="8.5"/>
      <color rgb="FFFF0000"/>
      <name val="Calibri"/>
      <family val="2"/>
      <scheme val="minor"/>
    </font>
    <font>
      <b/>
      <sz val="15"/>
      <color theme="1"/>
      <name val="Arial"/>
      <family val="2"/>
      <charset val="238"/>
    </font>
    <font>
      <sz val="15"/>
      <color theme="1"/>
      <name val="Calibri"/>
      <family val="2"/>
      <scheme val="minor"/>
    </font>
    <font>
      <i/>
      <sz val="9"/>
      <color rgb="FFFF0000"/>
      <name val="Arial"/>
      <family val="2"/>
      <charset val="238"/>
    </font>
    <font>
      <sz val="11"/>
      <color rgb="FFFF0000"/>
      <name val="Calibri"/>
      <family val="2"/>
      <scheme val="minor"/>
    </font>
    <font>
      <b/>
      <strike/>
      <sz val="9"/>
      <color theme="1"/>
      <name val="Arial"/>
      <family val="2"/>
      <charset val="238"/>
    </font>
    <font>
      <b/>
      <strike/>
      <sz val="9"/>
      <color theme="1"/>
      <name val="Calibri"/>
      <family val="2"/>
      <scheme val="minor"/>
    </font>
    <font>
      <sz val="21"/>
      <name val="Calibri"/>
      <family val="2"/>
      <scheme val="minor"/>
    </font>
    <font>
      <b/>
      <sz val="11"/>
      <name val="Calibri"/>
      <family val="2"/>
      <charset val="238"/>
      <scheme val="minor"/>
    </font>
    <font>
      <sz val="11"/>
      <name val="Calibri"/>
      <family val="2"/>
      <charset val="238"/>
      <scheme val="minor"/>
    </font>
    <font>
      <b/>
      <sz val="11"/>
      <color rgb="FFFF0000"/>
      <name val="Calibri"/>
      <family val="2"/>
      <charset val="238"/>
      <scheme val="minor"/>
    </font>
    <font>
      <b/>
      <sz val="10"/>
      <color rgb="FFFF0000"/>
      <name val="Arial"/>
      <family val="2"/>
      <charset val="238"/>
    </font>
    <font>
      <i/>
      <sz val="10"/>
      <color theme="1"/>
      <name val="Calibri"/>
      <family val="2"/>
      <charset val="238"/>
      <scheme val="minor"/>
    </font>
    <font>
      <b/>
      <i/>
      <sz val="10"/>
      <color rgb="FFFF0000"/>
      <name val="Arial"/>
      <family val="2"/>
      <charset val="238"/>
    </font>
    <font>
      <b/>
      <i/>
      <sz val="10"/>
      <color rgb="FFFF0000"/>
      <name val="Calibri"/>
      <family val="2"/>
      <charset val="238"/>
      <scheme val="minor"/>
    </font>
    <font>
      <i/>
      <sz val="9"/>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86">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rgb="FF808080"/>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164" fontId="50" fillId="0" borderId="0" applyFont="0" applyFill="0" applyBorder="0" applyAlignment="0" applyProtection="0"/>
    <xf numFmtId="0" fontId="52" fillId="0" borderId="0" applyNumberFormat="0" applyFill="0" applyBorder="0" applyAlignment="0" applyProtection="0"/>
  </cellStyleXfs>
  <cellXfs count="768">
    <xf numFmtId="0" fontId="0" fillId="0" borderId="0" xfId="0"/>
    <xf numFmtId="0" fontId="53" fillId="2" borderId="0" xfId="0" applyFont="1" applyFill="1"/>
    <xf numFmtId="16" fontId="54" fillId="3" borderId="0" xfId="0" applyNumberFormat="1" applyFont="1" applyFill="1"/>
    <xf numFmtId="0" fontId="55" fillId="2" borderId="0" xfId="0" applyFont="1" applyFill="1"/>
    <xf numFmtId="0" fontId="56" fillId="3" borderId="0" xfId="0" applyFont="1" applyFill="1" applyAlignment="1">
      <alignment horizontal="center"/>
    </xf>
    <xf numFmtId="0" fontId="53" fillId="3" borderId="0" xfId="0" applyFont="1" applyFill="1" applyAlignment="1">
      <alignment horizontal="center"/>
    </xf>
    <xf numFmtId="0" fontId="0" fillId="2" borderId="0" xfId="0" applyFill="1"/>
    <xf numFmtId="16" fontId="57" fillId="3" borderId="1" xfId="0" applyNumberFormat="1" applyFont="1" applyFill="1" applyBorder="1" applyAlignment="1">
      <alignment horizontal="center" vertical="center" wrapText="1"/>
    </xf>
    <xf numFmtId="16" fontId="57" fillId="3" borderId="2" xfId="0" applyNumberFormat="1" applyFont="1" applyFill="1" applyBorder="1" applyAlignment="1">
      <alignment horizontal="center" vertical="center" wrapText="1"/>
    </xf>
    <xf numFmtId="16" fontId="54" fillId="2" borderId="3" xfId="0" applyNumberFormat="1" applyFont="1" applyFill="1" applyBorder="1" applyAlignment="1">
      <alignment vertical="center" wrapText="1"/>
    </xf>
    <xf numFmtId="16" fontId="54" fillId="2" borderId="4" xfId="0" applyNumberFormat="1" applyFont="1" applyFill="1" applyBorder="1" applyAlignment="1">
      <alignment vertical="center" wrapText="1"/>
    </xf>
    <xf numFmtId="16" fontId="54" fillId="2" borderId="0" xfId="0" applyNumberFormat="1" applyFont="1" applyFill="1"/>
    <xf numFmtId="166" fontId="54" fillId="2" borderId="3" xfId="0" applyNumberFormat="1" applyFont="1" applyFill="1" applyBorder="1" applyAlignment="1">
      <alignment vertical="center" wrapText="1"/>
    </xf>
    <xf numFmtId="166" fontId="54" fillId="2" borderId="4" xfId="0" applyNumberFormat="1" applyFont="1" applyFill="1" applyBorder="1" applyAlignment="1">
      <alignment vertical="center" wrapText="1"/>
    </xf>
    <xf numFmtId="166" fontId="54" fillId="3" borderId="5" xfId="0" applyNumberFormat="1" applyFont="1" applyFill="1" applyBorder="1" applyAlignment="1">
      <alignment horizontal="center" vertical="center" wrapText="1"/>
    </xf>
    <xf numFmtId="0" fontId="58" fillId="3" borderId="0" xfId="0" applyFont="1" applyFill="1" applyAlignment="1">
      <alignment horizontal="left"/>
    </xf>
    <xf numFmtId="0" fontId="58" fillId="3" borderId="6" xfId="0" applyFont="1" applyFill="1" applyBorder="1" applyAlignment="1">
      <alignment horizontal="left" vertical="center"/>
    </xf>
    <xf numFmtId="0" fontId="58" fillId="3" borderId="7" xfId="0" applyFont="1" applyFill="1" applyBorder="1" applyAlignment="1">
      <alignment horizontal="left" vertical="center"/>
    </xf>
    <xf numFmtId="0" fontId="59" fillId="4" borderId="0" xfId="0" applyFont="1" applyFill="1" applyAlignment="1">
      <alignment vertical="center" wrapText="1"/>
    </xf>
    <xf numFmtId="16" fontId="54" fillId="2" borderId="8" xfId="0" applyNumberFormat="1" applyFont="1" applyFill="1" applyBorder="1" applyAlignment="1">
      <alignment horizontal="left" vertical="center" wrapText="1"/>
    </xf>
    <xf numFmtId="16" fontId="54" fillId="2" borderId="9" xfId="0" applyNumberFormat="1" applyFont="1" applyFill="1" applyBorder="1" applyAlignment="1">
      <alignment horizontal="left" vertical="center" wrapText="1"/>
    </xf>
    <xf numFmtId="166" fontId="54" fillId="3" borderId="10" xfId="0" applyNumberFormat="1" applyFont="1" applyFill="1" applyBorder="1" applyAlignment="1">
      <alignment horizontal="center" vertical="center" wrapText="1"/>
    </xf>
    <xf numFmtId="166" fontId="54" fillId="2" borderId="11" xfId="0" applyNumberFormat="1" applyFont="1" applyFill="1" applyBorder="1" applyAlignment="1">
      <alignment vertical="center" wrapText="1"/>
    </xf>
    <xf numFmtId="166" fontId="54" fillId="2" borderId="12" xfId="0" applyNumberFormat="1" applyFont="1" applyFill="1" applyBorder="1" applyAlignment="1">
      <alignment vertical="center" wrapText="1"/>
    </xf>
    <xf numFmtId="166" fontId="58" fillId="3" borderId="5" xfId="0" applyNumberFormat="1" applyFont="1" applyFill="1" applyBorder="1" applyAlignment="1">
      <alignment horizontal="center" vertical="center" wrapText="1"/>
    </xf>
    <xf numFmtId="166" fontId="57" fillId="3" borderId="13" xfId="0" applyNumberFormat="1" applyFont="1" applyFill="1" applyBorder="1" applyAlignment="1">
      <alignment vertical="center" wrapText="1"/>
    </xf>
    <xf numFmtId="166" fontId="57" fillId="3" borderId="14" xfId="0" applyNumberFormat="1" applyFont="1" applyFill="1" applyBorder="1" applyAlignment="1">
      <alignment vertical="center" wrapText="1"/>
    </xf>
    <xf numFmtId="0" fontId="2" fillId="2" borderId="0" xfId="0" applyFont="1" applyFill="1"/>
    <xf numFmtId="0" fontId="60" fillId="2" borderId="0" xfId="0" applyFont="1" applyFill="1"/>
    <xf numFmtId="0" fontId="53" fillId="2" borderId="0" xfId="0" applyFont="1" applyFill="1" applyAlignment="1">
      <alignment wrapText="1"/>
    </xf>
    <xf numFmtId="0" fontId="61" fillId="2" borderId="0" xfId="0" applyFont="1" applyFill="1"/>
    <xf numFmtId="0" fontId="62" fillId="5" borderId="0" xfId="0" applyFont="1" applyFill="1"/>
    <xf numFmtId="16" fontId="54" fillId="5" borderId="0" xfId="0" applyNumberFormat="1" applyFont="1" applyFill="1"/>
    <xf numFmtId="0" fontId="53" fillId="5" borderId="0" xfId="0" applyFont="1" applyFill="1"/>
    <xf numFmtId="16" fontId="54" fillId="5" borderId="0" xfId="0" applyNumberFormat="1" applyFont="1" applyFill="1" applyAlignment="1">
      <alignment vertical="center"/>
    </xf>
    <xf numFmtId="0" fontId="62" fillId="5" borderId="0" xfId="0" applyFont="1" applyFill="1" applyAlignment="1">
      <alignment vertical="center"/>
    </xf>
    <xf numFmtId="0" fontId="63" fillId="5" borderId="0" xfId="0" applyFont="1" applyFill="1"/>
    <xf numFmtId="0" fontId="64" fillId="2" borderId="0" xfId="0" applyFont="1" applyFill="1" applyAlignment="1">
      <alignment vertical="center"/>
    </xf>
    <xf numFmtId="16" fontId="6" fillId="2" borderId="0" xfId="0" applyNumberFormat="1" applyFont="1" applyFill="1"/>
    <xf numFmtId="0" fontId="62" fillId="2" borderId="0" xfId="0" applyFont="1" applyFill="1"/>
    <xf numFmtId="16" fontId="54" fillId="2" borderId="0" xfId="0" applyNumberFormat="1" applyFont="1" applyFill="1" applyAlignment="1">
      <alignment vertical="center"/>
    </xf>
    <xf numFmtId="0" fontId="62" fillId="2" borderId="0" xfId="0" applyFont="1" applyFill="1" applyAlignment="1">
      <alignment vertical="center"/>
    </xf>
    <xf numFmtId="0" fontId="65" fillId="2" borderId="0" xfId="0" applyFont="1" applyFill="1"/>
    <xf numFmtId="0" fontId="0" fillId="0" borderId="0" xfId="0" applyAlignment="1">
      <alignment vertical="center"/>
    </xf>
    <xf numFmtId="0" fontId="66" fillId="2" borderId="0" xfId="0" applyFont="1" applyFill="1"/>
    <xf numFmtId="0" fontId="59" fillId="2" borderId="0" xfId="0" applyFont="1" applyFill="1" applyAlignment="1">
      <alignment vertical="center" wrapText="1"/>
    </xf>
    <xf numFmtId="0" fontId="53" fillId="2" borderId="15" xfId="0" applyFont="1" applyFill="1" applyBorder="1"/>
    <xf numFmtId="0" fontId="57" fillId="2" borderId="6" xfId="0" applyFont="1" applyFill="1" applyBorder="1" applyAlignment="1">
      <alignment vertical="center"/>
    </xf>
    <xf numFmtId="0" fontId="67" fillId="2" borderId="7" xfId="0" applyFont="1" applyFill="1" applyBorder="1" applyAlignment="1">
      <alignment vertical="center"/>
    </xf>
    <xf numFmtId="0" fontId="2" fillId="2" borderId="15" xfId="0" applyFont="1" applyFill="1" applyBorder="1"/>
    <xf numFmtId="0" fontId="2" fillId="2" borderId="16" xfId="0" applyFont="1" applyFill="1" applyBorder="1"/>
    <xf numFmtId="0" fontId="1" fillId="2" borderId="17" xfId="0" applyFont="1" applyFill="1" applyBorder="1" applyAlignment="1">
      <alignment vertical="center"/>
    </xf>
    <xf numFmtId="0" fontId="8" fillId="2" borderId="18" xfId="0" applyFont="1" applyFill="1" applyBorder="1" applyAlignment="1">
      <alignment vertical="center"/>
    </xf>
    <xf numFmtId="0" fontId="3" fillId="2" borderId="18" xfId="0" applyFont="1" applyFill="1" applyBorder="1" applyAlignment="1">
      <alignment vertical="center"/>
    </xf>
    <xf numFmtId="49" fontId="3" fillId="2" borderId="18" xfId="0" applyNumberFormat="1" applyFont="1" applyFill="1" applyBorder="1" applyAlignment="1">
      <alignment vertical="center"/>
    </xf>
    <xf numFmtId="49" fontId="3" fillId="2" borderId="19" xfId="0" applyNumberFormat="1" applyFont="1" applyFill="1" applyBorder="1" applyAlignment="1">
      <alignment vertical="center"/>
    </xf>
    <xf numFmtId="0" fontId="3" fillId="2" borderId="20" xfId="0" applyFont="1" applyFill="1" applyBorder="1" applyAlignment="1">
      <alignment vertical="center"/>
    </xf>
    <xf numFmtId="0" fontId="3" fillId="2" borderId="17" xfId="0" applyFont="1" applyFill="1" applyBorder="1" applyAlignment="1">
      <alignment vertical="center"/>
    </xf>
    <xf numFmtId="0" fontId="67" fillId="2" borderId="18" xfId="0" applyFont="1" applyFill="1" applyBorder="1" applyAlignment="1">
      <alignment vertical="center"/>
    </xf>
    <xf numFmtId="0" fontId="67" fillId="2" borderId="19" xfId="0" applyFont="1" applyFill="1" applyBorder="1" applyAlignment="1">
      <alignment vertical="center"/>
    </xf>
    <xf numFmtId="0" fontId="3" fillId="2" borderId="21" xfId="0" applyFont="1" applyFill="1" applyBorder="1" applyAlignment="1">
      <alignment vertical="center"/>
    </xf>
    <xf numFmtId="0" fontId="53" fillId="2" borderId="20" xfId="0" applyFont="1" applyFill="1" applyBorder="1" applyAlignment="1">
      <alignment vertical="top"/>
    </xf>
    <xf numFmtId="0" fontId="53" fillId="2" borderId="0" xfId="0" applyFont="1" applyFill="1" applyAlignment="1">
      <alignment vertical="center"/>
    </xf>
    <xf numFmtId="0" fontId="10" fillId="2" borderId="0" xfId="0" applyFont="1" applyFill="1"/>
    <xf numFmtId="0" fontId="10" fillId="2" borderId="0" xfId="0" applyFont="1" applyFill="1" applyAlignment="1">
      <alignment horizontal="left" vertical="center"/>
    </xf>
    <xf numFmtId="0" fontId="53" fillId="2" borderId="22" xfId="0" applyFont="1" applyFill="1" applyBorder="1" applyAlignment="1">
      <alignment vertical="center"/>
    </xf>
    <xf numFmtId="0" fontId="14" fillId="2" borderId="20" xfId="0" applyFont="1" applyFill="1" applyBorder="1" applyAlignment="1">
      <alignment horizontal="justify" vertical="top" wrapText="1"/>
    </xf>
    <xf numFmtId="0" fontId="68" fillId="2" borderId="23" xfId="0" applyFont="1" applyFill="1" applyBorder="1" applyAlignment="1">
      <alignment horizontal="justify" vertical="top" wrapText="1"/>
    </xf>
    <xf numFmtId="0" fontId="68" fillId="2" borderId="24" xfId="0" applyFont="1" applyFill="1" applyBorder="1" applyAlignment="1">
      <alignment horizontal="justify" vertical="top" wrapText="1"/>
    </xf>
    <xf numFmtId="0" fontId="68" fillId="2" borderId="25" xfId="0" applyFont="1" applyFill="1" applyBorder="1" applyAlignment="1">
      <alignment horizontal="justify" vertical="top" wrapText="1"/>
    </xf>
    <xf numFmtId="0" fontId="68" fillId="2" borderId="22" xfId="0" applyFont="1" applyFill="1" applyBorder="1" applyAlignment="1">
      <alignment horizontal="justify" vertical="top" wrapText="1"/>
    </xf>
    <xf numFmtId="0" fontId="69" fillId="2" borderId="0" xfId="0" applyFont="1" applyFill="1" applyAlignment="1">
      <alignment wrapText="1"/>
    </xf>
    <xf numFmtId="0" fontId="70" fillId="2" borderId="0" xfId="0" applyFont="1" applyFill="1" applyAlignment="1">
      <alignment wrapText="1"/>
    </xf>
    <xf numFmtId="0" fontId="63" fillId="2" borderId="0" xfId="0" applyFont="1" applyFill="1"/>
    <xf numFmtId="0" fontId="71" fillId="2" borderId="20" xfId="0" applyFont="1" applyFill="1" applyBorder="1" applyAlignment="1">
      <alignment horizontal="left" vertical="center" wrapText="1" indent="1"/>
    </xf>
    <xf numFmtId="0" fontId="71" fillId="2" borderId="22" xfId="0" applyFont="1" applyFill="1" applyBorder="1" applyAlignment="1">
      <alignment horizontal="left" vertical="center" wrapText="1" indent="1"/>
    </xf>
    <xf numFmtId="0" fontId="67" fillId="2" borderId="21" xfId="0" applyFont="1" applyFill="1" applyBorder="1" applyAlignment="1">
      <alignment vertical="center" wrapText="1"/>
    </xf>
    <xf numFmtId="0" fontId="67" fillId="2" borderId="21" xfId="0" applyFont="1" applyFill="1" applyBorder="1" applyAlignment="1">
      <alignment vertical="center"/>
    </xf>
    <xf numFmtId="0" fontId="53" fillId="2" borderId="7" xfId="0" applyFont="1" applyFill="1" applyBorder="1"/>
    <xf numFmtId="0" fontId="72" fillId="2" borderId="0" xfId="0" applyFont="1" applyFill="1" applyAlignment="1">
      <alignment vertical="center"/>
    </xf>
    <xf numFmtId="0" fontId="9" fillId="2" borderId="0" xfId="0" applyFont="1" applyFill="1" applyAlignment="1">
      <alignment vertical="center" wrapText="1"/>
    </xf>
    <xf numFmtId="0" fontId="2" fillId="2" borderId="0" xfId="0" applyFont="1" applyFill="1" applyAlignment="1">
      <alignment vertical="top"/>
    </xf>
    <xf numFmtId="0" fontId="9" fillId="2" borderId="0" xfId="0" applyFont="1" applyFill="1" applyAlignment="1">
      <alignment vertical="top" wrapText="1"/>
    </xf>
    <xf numFmtId="0" fontId="10" fillId="2" borderId="0" xfId="0" applyFont="1" applyFill="1" applyAlignment="1">
      <alignment horizontal="left" vertical="center" wrapText="1"/>
    </xf>
    <xf numFmtId="0" fontId="19" fillId="2" borderId="0" xfId="0" applyFont="1" applyFill="1" applyAlignment="1">
      <alignment horizontal="justify" vertical="center" wrapText="1"/>
    </xf>
    <xf numFmtId="0" fontId="4" fillId="2" borderId="0" xfId="0" applyFont="1" applyFill="1" applyAlignment="1">
      <alignment horizontal="left" vertical="top" wrapText="1"/>
    </xf>
    <xf numFmtId="0" fontId="4" fillId="2" borderId="0" xfId="0" applyFont="1" applyFill="1" applyAlignment="1">
      <alignment vertical="top"/>
    </xf>
    <xf numFmtId="0" fontId="2" fillId="2" borderId="0" xfId="0" applyFont="1" applyFill="1" applyAlignment="1">
      <alignment horizontal="left" vertical="center"/>
    </xf>
    <xf numFmtId="0" fontId="73" fillId="0" borderId="0" xfId="0" applyFont="1" applyAlignment="1">
      <alignment horizontal="left" vertical="center"/>
    </xf>
    <xf numFmtId="0" fontId="60" fillId="2" borderId="15" xfId="0" applyFont="1" applyFill="1" applyBorder="1"/>
    <xf numFmtId="0" fontId="74" fillId="2" borderId="0" xfId="0" applyFont="1" applyFill="1"/>
    <xf numFmtId="0" fontId="75" fillId="4" borderId="0" xfId="0" applyFont="1" applyFill="1" applyAlignment="1">
      <alignment vertical="center" wrapText="1"/>
    </xf>
    <xf numFmtId="0" fontId="76" fillId="2" borderId="0" xfId="0" applyFont="1" applyFill="1"/>
    <xf numFmtId="0" fontId="77" fillId="2" borderId="0" xfId="0" applyFont="1" applyFill="1"/>
    <xf numFmtId="0" fontId="78" fillId="2" borderId="0" xfId="0" applyFont="1" applyFill="1"/>
    <xf numFmtId="14" fontId="3" fillId="2" borderId="7" xfId="0" applyNumberFormat="1" applyFont="1" applyFill="1" applyBorder="1" applyAlignment="1">
      <alignment horizontal="center" vertical="center"/>
    </xf>
    <xf numFmtId="14" fontId="3" fillId="2" borderId="15" xfId="0" applyNumberFormat="1" applyFont="1" applyFill="1" applyBorder="1" applyAlignment="1">
      <alignment horizontal="center" vertical="center"/>
    </xf>
    <xf numFmtId="0" fontId="9" fillId="2" borderId="0" xfId="0" applyFont="1" applyFill="1" applyAlignment="1">
      <alignment vertical="center"/>
    </xf>
    <xf numFmtId="0" fontId="18" fillId="4" borderId="0" xfId="0" applyFont="1" applyFill="1" applyAlignment="1">
      <alignment vertical="center" wrapText="1"/>
    </xf>
    <xf numFmtId="0" fontId="9" fillId="4" borderId="0" xfId="0" applyFont="1" applyFill="1" applyAlignment="1">
      <alignment vertical="center" wrapText="1"/>
    </xf>
    <xf numFmtId="0" fontId="67" fillId="2" borderId="7" xfId="0" applyFont="1" applyFill="1" applyBorder="1" applyAlignment="1">
      <alignment horizontal="center" vertical="center"/>
    </xf>
    <xf numFmtId="165" fontId="67" fillId="2" borderId="7" xfId="0" applyNumberFormat="1" applyFont="1" applyFill="1" applyBorder="1" applyAlignment="1">
      <alignment horizontal="center" vertical="center" shrinkToFit="1"/>
    </xf>
    <xf numFmtId="0" fontId="67" fillId="2" borderId="7" xfId="0" applyFont="1" applyFill="1" applyBorder="1" applyAlignment="1">
      <alignment horizontal="center" vertical="center" shrinkToFit="1"/>
    </xf>
    <xf numFmtId="0" fontId="67" fillId="2" borderId="15" xfId="0" applyFont="1" applyFill="1" applyBorder="1" applyAlignment="1">
      <alignment horizontal="center" vertical="center" shrinkToFit="1"/>
    </xf>
    <xf numFmtId="0" fontId="57" fillId="2" borderId="0" xfId="0" applyFont="1" applyFill="1" applyAlignment="1">
      <alignment vertical="center"/>
    </xf>
    <xf numFmtId="0" fontId="67" fillId="2" borderId="0" xfId="0" applyFont="1" applyFill="1" applyAlignment="1">
      <alignment vertical="center"/>
    </xf>
    <xf numFmtId="0" fontId="67" fillId="2" borderId="0" xfId="0" applyFont="1" applyFill="1" applyAlignment="1">
      <alignment horizontal="center" vertical="center"/>
    </xf>
    <xf numFmtId="165" fontId="67" fillId="2" borderId="0" xfId="0" applyNumberFormat="1" applyFont="1" applyFill="1" applyAlignment="1">
      <alignment horizontal="center" vertical="center" shrinkToFit="1"/>
    </xf>
    <xf numFmtId="0" fontId="67" fillId="2" borderId="0" xfId="0" applyFont="1" applyFill="1" applyAlignment="1">
      <alignment horizontal="center" vertical="center" shrinkToFit="1"/>
    </xf>
    <xf numFmtId="166" fontId="57" fillId="2" borderId="0" xfId="0" applyNumberFormat="1" applyFont="1" applyFill="1" applyAlignment="1">
      <alignment horizontal="center" vertical="center" shrinkToFit="1"/>
    </xf>
    <xf numFmtId="0" fontId="0" fillId="0" borderId="0" xfId="0" applyAlignment="1">
      <alignment wrapText="1"/>
    </xf>
    <xf numFmtId="49" fontId="0" fillId="0" borderId="0" xfId="0" applyNumberFormat="1"/>
    <xf numFmtId="0" fontId="0" fillId="6" borderId="0" xfId="0" applyFill="1"/>
    <xf numFmtId="14" fontId="0" fillId="0" borderId="0" xfId="0" applyNumberFormat="1"/>
    <xf numFmtId="0" fontId="0" fillId="7" borderId="0" xfId="0" applyFill="1"/>
    <xf numFmtId="0" fontId="0" fillId="8" borderId="0" xfId="0" applyFill="1"/>
    <xf numFmtId="0" fontId="0" fillId="9" borderId="0" xfId="0" applyFill="1"/>
    <xf numFmtId="49" fontId="0" fillId="9" borderId="0" xfId="0" applyNumberFormat="1" applyFill="1"/>
    <xf numFmtId="1" fontId="0" fillId="9" borderId="0" xfId="0" applyNumberFormat="1" applyFill="1"/>
    <xf numFmtId="49" fontId="0" fillId="8" borderId="0" xfId="0" applyNumberFormat="1" applyFill="1"/>
    <xf numFmtId="1" fontId="0" fillId="8" borderId="0" xfId="0" applyNumberFormat="1" applyFill="1"/>
    <xf numFmtId="10" fontId="0" fillId="7" borderId="0" xfId="0" applyNumberFormat="1" applyFill="1"/>
    <xf numFmtId="14" fontId="3" fillId="2" borderId="6" xfId="0" applyNumberFormat="1" applyFont="1" applyFill="1" applyBorder="1" applyAlignment="1">
      <alignment horizontal="center" vertical="center"/>
    </xf>
    <xf numFmtId="0" fontId="10" fillId="2" borderId="0" xfId="0" applyFont="1" applyFill="1" applyAlignment="1">
      <alignment horizontal="left" vertical="top" wrapText="1"/>
    </xf>
    <xf numFmtId="0" fontId="79" fillId="2" borderId="0" xfId="0" applyFont="1" applyFill="1" applyAlignment="1">
      <alignment vertical="center"/>
    </xf>
    <xf numFmtId="0" fontId="80" fillId="2" borderId="0" xfId="0" applyFont="1" applyFill="1" applyAlignment="1">
      <alignment horizontal="center"/>
    </xf>
    <xf numFmtId="0" fontId="81" fillId="2" borderId="0" xfId="0" applyFont="1" applyFill="1"/>
    <xf numFmtId="0" fontId="61" fillId="2" borderId="0" xfId="1" applyNumberFormat="1" applyFont="1" applyFill="1" applyProtection="1"/>
    <xf numFmtId="0" fontId="53" fillId="2" borderId="0" xfId="1" applyNumberFormat="1" applyFont="1" applyFill="1" applyProtection="1"/>
    <xf numFmtId="0" fontId="80" fillId="2" borderId="0" xfId="0" applyFont="1" applyFill="1" applyAlignment="1">
      <alignment horizontal="left"/>
    </xf>
    <xf numFmtId="0" fontId="0" fillId="2" borderId="0" xfId="0" applyFill="1" applyAlignment="1">
      <alignment vertical="center"/>
    </xf>
    <xf numFmtId="0" fontId="81" fillId="2" borderId="0" xfId="0" applyFont="1" applyFill="1" applyAlignment="1">
      <alignment wrapText="1"/>
    </xf>
    <xf numFmtId="0" fontId="79" fillId="2" borderId="0" xfId="0" applyFont="1" applyFill="1"/>
    <xf numFmtId="0" fontId="59" fillId="2" borderId="0" xfId="0" applyFont="1" applyFill="1" applyAlignment="1">
      <alignment wrapText="1"/>
    </xf>
    <xf numFmtId="166" fontId="53" fillId="2" borderId="0" xfId="0" applyNumberFormat="1" applyFont="1" applyFill="1"/>
    <xf numFmtId="0" fontId="60" fillId="10" borderId="0" xfId="0" applyFont="1" applyFill="1" applyAlignment="1">
      <alignment vertical="center"/>
    </xf>
    <xf numFmtId="0" fontId="60" fillId="2" borderId="0" xfId="0" applyFont="1" applyFill="1" applyAlignment="1">
      <alignment vertical="center"/>
    </xf>
    <xf numFmtId="0" fontId="10" fillId="2" borderId="0" xfId="0" applyFont="1" applyFill="1" applyAlignment="1">
      <alignment vertical="center"/>
    </xf>
    <xf numFmtId="0" fontId="60" fillId="10" borderId="0" xfId="0" applyFont="1" applyFill="1"/>
    <xf numFmtId="0" fontId="60" fillId="10" borderId="0" xfId="0" applyFont="1" applyFill="1" applyAlignment="1">
      <alignment horizontal="left"/>
    </xf>
    <xf numFmtId="0" fontId="82" fillId="2" borderId="0" xfId="0" applyFont="1" applyFill="1" applyAlignment="1">
      <alignment vertical="center"/>
    </xf>
    <xf numFmtId="0" fontId="83" fillId="2" borderId="0" xfId="0" applyFont="1" applyFill="1" applyAlignment="1">
      <alignment vertical="center"/>
    </xf>
    <xf numFmtId="0" fontId="84" fillId="2" borderId="0" xfId="0" applyFont="1" applyFill="1"/>
    <xf numFmtId="0" fontId="85" fillId="2" borderId="0" xfId="0" applyFont="1" applyFill="1" applyAlignment="1">
      <alignment vertical="center"/>
    </xf>
    <xf numFmtId="0" fontId="86" fillId="2" borderId="0" xfId="0" applyFont="1" applyFill="1" applyAlignment="1">
      <alignment vertical="center"/>
    </xf>
    <xf numFmtId="0" fontId="35" fillId="10" borderId="0" xfId="0" applyFont="1" applyFill="1" applyAlignment="1">
      <alignment vertical="center"/>
    </xf>
    <xf numFmtId="0" fontId="87" fillId="10" borderId="0" xfId="0" applyFont="1" applyFill="1"/>
    <xf numFmtId="0" fontId="87" fillId="10" borderId="0" xfId="0" applyFont="1" applyFill="1" applyAlignment="1">
      <alignment vertical="center"/>
    </xf>
    <xf numFmtId="0" fontId="87" fillId="2" borderId="0" xfId="0" applyFont="1" applyFill="1"/>
    <xf numFmtId="0" fontId="60" fillId="10" borderId="24" xfId="0" applyFont="1" applyFill="1" applyBorder="1"/>
    <xf numFmtId="0" fontId="60" fillId="10" borderId="24" xfId="0" applyFont="1" applyFill="1" applyBorder="1" applyAlignment="1">
      <alignment vertical="center"/>
    </xf>
    <xf numFmtId="0" fontId="88" fillId="10" borderId="24" xfId="0" applyFont="1" applyFill="1" applyBorder="1"/>
    <xf numFmtId="0" fontId="88" fillId="10" borderId="0" xfId="0" applyFont="1" applyFill="1"/>
    <xf numFmtId="0" fontId="60" fillId="2" borderId="0" xfId="0" applyFont="1" applyFill="1" applyAlignment="1">
      <alignment vertical="top"/>
    </xf>
    <xf numFmtId="16" fontId="89" fillId="2" borderId="0" xfId="0" applyNumberFormat="1" applyFont="1" applyFill="1" applyAlignment="1">
      <alignment vertical="center"/>
    </xf>
    <xf numFmtId="16" fontId="15" fillId="2" borderId="0" xfId="0" applyNumberFormat="1" applyFont="1" applyFill="1" applyAlignment="1">
      <alignment vertical="center"/>
    </xf>
    <xf numFmtId="0" fontId="7"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90" fillId="2" borderId="26" xfId="0" applyFont="1" applyFill="1" applyBorder="1" applyAlignment="1">
      <alignment horizontal="right" vertical="top"/>
    </xf>
    <xf numFmtId="0" fontId="90" fillId="2" borderId="23" xfId="0" applyFont="1" applyFill="1" applyBorder="1" applyAlignment="1">
      <alignment horizontal="right" vertical="top"/>
    </xf>
    <xf numFmtId="0" fontId="90" fillId="2" borderId="0" xfId="0" applyFont="1" applyFill="1" applyAlignment="1">
      <alignment horizontal="right" vertical="top"/>
    </xf>
    <xf numFmtId="0" fontId="87" fillId="2" borderId="0" xfId="0" applyFont="1" applyFill="1" applyAlignment="1">
      <alignment vertical="center"/>
    </xf>
    <xf numFmtId="0" fontId="35" fillId="2" borderId="0" xfId="0" applyFont="1" applyFill="1" applyAlignment="1">
      <alignment vertical="center"/>
    </xf>
    <xf numFmtId="0" fontId="53" fillId="2" borderId="24" xfId="0" applyFont="1" applyFill="1" applyBorder="1"/>
    <xf numFmtId="0" fontId="53" fillId="2" borderId="24" xfId="0" applyFont="1" applyFill="1" applyBorder="1" applyAlignment="1">
      <alignment vertical="center"/>
    </xf>
    <xf numFmtId="0" fontId="0" fillId="2" borderId="24" xfId="0" applyFill="1" applyBorder="1"/>
    <xf numFmtId="0" fontId="88" fillId="2" borderId="0" xfId="0" applyFont="1" applyFill="1" applyAlignment="1">
      <alignment vertical="center" wrapText="1"/>
    </xf>
    <xf numFmtId="0" fontId="91" fillId="2" borderId="0" xfId="0" applyFont="1" applyFill="1" applyAlignment="1">
      <alignment vertical="top" wrapText="1"/>
    </xf>
    <xf numFmtId="0" fontId="0" fillId="11" borderId="0" xfId="0" applyFill="1"/>
    <xf numFmtId="49" fontId="0" fillId="8" borderId="0" xfId="0" applyNumberFormat="1" applyFill="1" applyAlignment="1">
      <alignment horizontal="right"/>
    </xf>
    <xf numFmtId="0" fontId="0" fillId="8" borderId="0" xfId="0" applyFill="1" applyAlignment="1">
      <alignment horizontal="right"/>
    </xf>
    <xf numFmtId="1" fontId="0" fillId="8" borderId="0" xfId="0" applyNumberFormat="1" applyFill="1" applyAlignment="1">
      <alignment horizontal="right"/>
    </xf>
    <xf numFmtId="49" fontId="0" fillId="0" borderId="0" xfId="0" applyNumberFormat="1" applyAlignment="1">
      <alignment wrapText="1"/>
    </xf>
    <xf numFmtId="0" fontId="0" fillId="12" borderId="0" xfId="0" applyFill="1"/>
    <xf numFmtId="0" fontId="51" fillId="8" borderId="16" xfId="0" applyFont="1" applyFill="1" applyBorder="1" applyAlignment="1">
      <alignment horizontal="left"/>
    </xf>
    <xf numFmtId="0" fontId="0" fillId="8" borderId="16" xfId="0" applyFill="1" applyBorder="1"/>
    <xf numFmtId="49" fontId="0" fillId="8" borderId="16" xfId="0" applyNumberFormat="1" applyFill="1" applyBorder="1"/>
    <xf numFmtId="1" fontId="0" fillId="8" borderId="16" xfId="0" applyNumberFormat="1" applyFill="1" applyBorder="1"/>
    <xf numFmtId="0" fontId="51" fillId="7" borderId="16" xfId="0" applyFont="1" applyFill="1" applyBorder="1"/>
    <xf numFmtId="0" fontId="0" fillId="7" borderId="16" xfId="0" applyFill="1" applyBorder="1" applyAlignment="1">
      <alignment horizontal="left"/>
    </xf>
    <xf numFmtId="49" fontId="0" fillId="7" borderId="16" xfId="0" applyNumberFormat="1" applyFill="1" applyBorder="1" applyAlignment="1">
      <alignment horizontal="left"/>
    </xf>
    <xf numFmtId="0" fontId="0" fillId="7" borderId="16" xfId="0" applyFill="1" applyBorder="1" applyAlignment="1">
      <alignment horizontal="right"/>
    </xf>
    <xf numFmtId="0" fontId="51" fillId="12" borderId="16" xfId="0" applyFont="1" applyFill="1" applyBorder="1" applyAlignment="1">
      <alignment horizontal="left"/>
    </xf>
    <xf numFmtId="0" fontId="0" fillId="12" borderId="16" xfId="0" applyFill="1" applyBorder="1"/>
    <xf numFmtId="0" fontId="0" fillId="12" borderId="16" xfId="0" applyFill="1" applyBorder="1" applyAlignment="1">
      <alignment horizontal="right"/>
    </xf>
    <xf numFmtId="0" fontId="51" fillId="13" borderId="16" xfId="0" applyFont="1" applyFill="1" applyBorder="1"/>
    <xf numFmtId="0" fontId="0" fillId="13" borderId="16" xfId="0" applyFill="1" applyBorder="1" applyAlignment="1">
      <alignment horizontal="left"/>
    </xf>
    <xf numFmtId="49" fontId="0" fillId="13" borderId="16" xfId="0" applyNumberFormat="1" applyFill="1" applyBorder="1" applyAlignment="1">
      <alignment horizontal="left"/>
    </xf>
    <xf numFmtId="0" fontId="0" fillId="13" borderId="16" xfId="0" applyFill="1" applyBorder="1"/>
    <xf numFmtId="0" fontId="2" fillId="0" borderId="0" xfId="0" applyFont="1" applyAlignment="1">
      <alignment vertical="center"/>
    </xf>
    <xf numFmtId="0" fontId="2" fillId="0" borderId="16" xfId="0" applyFont="1" applyBorder="1" applyAlignment="1">
      <alignment horizontal="center"/>
    </xf>
    <xf numFmtId="0" fontId="2" fillId="0" borderId="0" xfId="0" applyFont="1"/>
    <xf numFmtId="0" fontId="2" fillId="0" borderId="0" xfId="0" applyFont="1" applyAlignment="1">
      <alignment horizontal="center"/>
    </xf>
    <xf numFmtId="0" fontId="67" fillId="2" borderId="7" xfId="0" applyFont="1" applyFill="1" applyBorder="1" applyAlignment="1">
      <alignment horizontal="left" vertical="center"/>
    </xf>
    <xf numFmtId="0" fontId="67" fillId="2" borderId="15" xfId="0" applyFont="1" applyFill="1" applyBorder="1" applyAlignment="1">
      <alignment horizontal="left" vertical="center"/>
    </xf>
    <xf numFmtId="0" fontId="8" fillId="14" borderId="16" xfId="0" applyFont="1" applyFill="1" applyBorder="1" applyAlignment="1">
      <alignment horizontal="center" vertical="center" wrapText="1"/>
    </xf>
    <xf numFmtId="0" fontId="3" fillId="0" borderId="16" xfId="0" applyFont="1" applyBorder="1" applyAlignment="1">
      <alignment horizontal="center"/>
    </xf>
    <xf numFmtId="0" fontId="3" fillId="0" borderId="16" xfId="0" applyFont="1" applyBorder="1"/>
    <xf numFmtId="3" fontId="3" fillId="0" borderId="16" xfId="0" applyNumberFormat="1" applyFont="1" applyBorder="1" applyAlignment="1">
      <alignment horizontal="right" vertical="center" indent="2"/>
    </xf>
    <xf numFmtId="0" fontId="7" fillId="14" borderId="16" xfId="0" applyFont="1" applyFill="1" applyBorder="1" applyAlignment="1">
      <alignment horizontal="center" vertical="center" wrapText="1"/>
    </xf>
    <xf numFmtId="3" fontId="2" fillId="0" borderId="16" xfId="0" applyNumberFormat="1" applyFont="1" applyBorder="1" applyAlignment="1">
      <alignment horizontal="center" vertical="center"/>
    </xf>
    <xf numFmtId="168" fontId="2" fillId="0" borderId="16" xfId="0" applyNumberFormat="1" applyFont="1" applyBorder="1" applyAlignment="1">
      <alignment horizontal="right" vertical="center" indent="2"/>
    </xf>
    <xf numFmtId="0" fontId="2" fillId="0" borderId="0" xfId="0" applyFont="1" applyAlignment="1">
      <alignment horizontal="left" vertical="center"/>
    </xf>
    <xf numFmtId="0" fontId="7" fillId="14" borderId="16" xfId="0" applyFont="1" applyFill="1" applyBorder="1" applyAlignment="1">
      <alignment horizontal="left" vertical="center" wrapText="1"/>
    </xf>
    <xf numFmtId="3" fontId="2" fillId="0" borderId="16" xfId="0" applyNumberFormat="1" applyFont="1" applyBorder="1" applyAlignment="1">
      <alignment horizontal="left" vertical="center"/>
    </xf>
    <xf numFmtId="0" fontId="0" fillId="2" borderId="7" xfId="0" applyFill="1" applyBorder="1" applyAlignment="1">
      <alignment vertical="center"/>
    </xf>
    <xf numFmtId="0" fontId="67" fillId="2" borderId="6" xfId="0" applyFont="1" applyFill="1" applyBorder="1" applyAlignment="1">
      <alignment vertical="center"/>
    </xf>
    <xf numFmtId="0" fontId="92" fillId="2" borderId="7" xfId="0" applyFont="1" applyFill="1" applyBorder="1" applyAlignment="1">
      <alignment horizontal="left" vertical="center"/>
    </xf>
    <xf numFmtId="0" fontId="53" fillId="0" borderId="0" xfId="0" applyFont="1"/>
    <xf numFmtId="0" fontId="7" fillId="14" borderId="6" xfId="0" applyFont="1" applyFill="1" applyBorder="1" applyAlignment="1">
      <alignment horizontal="center" vertical="center" wrapText="1"/>
    </xf>
    <xf numFmtId="16" fontId="93" fillId="2" borderId="0" xfId="0" applyNumberFormat="1" applyFont="1" applyFill="1"/>
    <xf numFmtId="0" fontId="94" fillId="2" borderId="0" xfId="0" applyFont="1" applyFill="1"/>
    <xf numFmtId="4" fontId="57" fillId="2" borderId="0" xfId="0" applyNumberFormat="1" applyFont="1" applyFill="1" applyAlignment="1">
      <alignment horizontal="center" vertical="center" shrinkToFit="1"/>
    </xf>
    <xf numFmtId="0" fontId="5"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165" fontId="3" fillId="2" borderId="0" xfId="0" applyNumberFormat="1" applyFont="1" applyFill="1" applyAlignment="1">
      <alignment horizontal="center" vertical="center" shrinkToFit="1"/>
    </xf>
    <xf numFmtId="0" fontId="3" fillId="2" borderId="0" xfId="0" applyFont="1" applyFill="1" applyAlignment="1">
      <alignment horizontal="center" vertical="center" shrinkToFit="1"/>
    </xf>
    <xf numFmtId="0" fontId="3" fillId="2"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0" fillId="0" borderId="16" xfId="0" applyFont="1" applyBorder="1" applyAlignment="1">
      <alignment horizontal="left" vertical="center" wrapText="1"/>
    </xf>
    <xf numFmtId="0" fontId="0" fillId="0" borderId="0" xfId="0" applyAlignment="1">
      <alignment horizontal="center" vertical="center"/>
    </xf>
    <xf numFmtId="0" fontId="9" fillId="6" borderId="0" xfId="0" applyFont="1" applyFill="1" applyAlignment="1">
      <alignment vertical="center" wrapText="1"/>
    </xf>
    <xf numFmtId="0" fontId="41" fillId="2" borderId="10" xfId="0" quotePrefix="1" applyFont="1" applyFill="1" applyBorder="1" applyAlignment="1" applyProtection="1">
      <alignment horizontal="left" vertical="center" wrapText="1"/>
      <protection locked="0"/>
    </xf>
    <xf numFmtId="0" fontId="41" fillId="2" borderId="27" xfId="0" quotePrefix="1" applyFont="1" applyFill="1" applyBorder="1" applyAlignment="1" applyProtection="1">
      <alignment horizontal="left" vertical="center" wrapText="1"/>
      <protection locked="0"/>
    </xf>
    <xf numFmtId="0" fontId="41" fillId="2" borderId="28" xfId="0" quotePrefix="1" applyFont="1" applyFill="1" applyBorder="1" applyAlignment="1" applyProtection="1">
      <alignment horizontal="left" vertical="center" wrapText="1"/>
      <protection locked="0"/>
    </xf>
    <xf numFmtId="0" fontId="41" fillId="2" borderId="29" xfId="0" quotePrefix="1" applyFont="1" applyFill="1" applyBorder="1" applyAlignment="1" applyProtection="1">
      <alignment horizontal="left" vertical="center" wrapText="1"/>
      <protection locked="0"/>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53" fillId="6" borderId="0" xfId="0" applyFont="1" applyFill="1"/>
    <xf numFmtId="0" fontId="53" fillId="4" borderId="76" xfId="0" applyFont="1" applyFill="1" applyBorder="1" applyAlignment="1">
      <alignment horizontal="center" vertical="center" shrinkToFit="1"/>
    </xf>
    <xf numFmtId="166" fontId="53" fillId="2" borderId="76" xfId="0" applyNumberFormat="1" applyFont="1" applyFill="1" applyBorder="1" applyAlignment="1">
      <alignment shrinkToFit="1"/>
    </xf>
    <xf numFmtId="0" fontId="53" fillId="2" borderId="77" xfId="0" applyFont="1" applyFill="1" applyBorder="1" applyAlignment="1">
      <alignment horizontal="center" vertical="center" shrinkToFit="1"/>
    </xf>
    <xf numFmtId="166" fontId="53" fillId="2" borderId="76" xfId="0" applyNumberFormat="1" applyFont="1" applyFill="1" applyBorder="1" applyAlignment="1">
      <alignment horizontal="center" vertical="center" shrinkToFit="1"/>
    </xf>
    <xf numFmtId="0" fontId="53" fillId="6" borderId="78" xfId="0" applyFont="1" applyFill="1" applyBorder="1" applyAlignment="1">
      <alignment horizontal="center" vertical="center" shrinkToFit="1"/>
    </xf>
    <xf numFmtId="0" fontId="53" fillId="6" borderId="79" xfId="0" applyFont="1" applyFill="1" applyBorder="1" applyAlignment="1">
      <alignment horizontal="center" vertical="center" shrinkToFit="1"/>
    </xf>
    <xf numFmtId="0" fontId="53" fillId="6" borderId="80" xfId="0" applyFont="1" applyFill="1" applyBorder="1" applyAlignment="1">
      <alignment horizontal="center" vertical="center" shrinkToFit="1"/>
    </xf>
    <xf numFmtId="0" fontId="49"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95" fillId="2" borderId="6" xfId="0" applyFont="1" applyFill="1" applyBorder="1" applyAlignment="1">
      <alignment vertical="center"/>
    </xf>
    <xf numFmtId="0" fontId="95" fillId="2" borderId="7" xfId="0" applyFont="1" applyFill="1" applyBorder="1" applyAlignment="1">
      <alignment vertical="center"/>
    </xf>
    <xf numFmtId="0" fontId="41" fillId="2" borderId="30" xfId="0" quotePrefix="1" applyFont="1" applyFill="1" applyBorder="1" applyAlignment="1" applyProtection="1">
      <alignment horizontal="left" vertical="center" wrapText="1"/>
      <protection locked="0"/>
    </xf>
    <xf numFmtId="0" fontId="96" fillId="2" borderId="0" xfId="0" applyFont="1" applyFill="1"/>
    <xf numFmtId="0" fontId="97" fillId="2" borderId="0" xfId="0" applyFont="1" applyFill="1"/>
    <xf numFmtId="0" fontId="92" fillId="2" borderId="0" xfId="0" applyFont="1" applyFill="1"/>
    <xf numFmtId="0" fontId="7" fillId="2" borderId="24" xfId="0" applyFont="1" applyFill="1" applyBorder="1" applyAlignment="1">
      <alignment horizontal="left" vertical="center"/>
    </xf>
    <xf numFmtId="168" fontId="2" fillId="0" borderId="6" xfId="0" applyNumberFormat="1" applyFont="1" applyBorder="1" applyAlignment="1">
      <alignment horizontal="right" vertical="center" indent="2"/>
    </xf>
    <xf numFmtId="3" fontId="2" fillId="0" borderId="15" xfId="0" applyNumberFormat="1" applyFont="1" applyBorder="1" applyAlignment="1">
      <alignment horizontal="left" vertical="center"/>
    </xf>
    <xf numFmtId="3" fontId="3" fillId="2" borderId="16" xfId="0" applyNumberFormat="1" applyFont="1" applyFill="1" applyBorder="1" applyAlignment="1">
      <alignment horizontal="right" vertical="center" indent="2"/>
    </xf>
    <xf numFmtId="0" fontId="2" fillId="2" borderId="16" xfId="0" applyFont="1" applyFill="1" applyBorder="1" applyAlignment="1">
      <alignment vertical="center"/>
    </xf>
    <xf numFmtId="0" fontId="3" fillId="2" borderId="6" xfId="0" applyFont="1" applyFill="1" applyBorder="1" applyAlignment="1" applyProtection="1">
      <alignment horizontal="center" vertical="center"/>
      <protection locked="0"/>
    </xf>
    <xf numFmtId="0" fontId="0" fillId="2" borderId="7" xfId="0" applyFill="1" applyBorder="1" applyAlignment="1">
      <alignment horizontal="center" vertical="center"/>
    </xf>
    <xf numFmtId="0" fontId="0" fillId="2" borderId="15" xfId="0" applyFill="1" applyBorder="1" applyAlignment="1">
      <alignment horizontal="center" vertical="center"/>
    </xf>
    <xf numFmtId="14" fontId="0" fillId="3" borderId="6" xfId="0" applyNumberFormat="1" applyFill="1" applyBorder="1" applyAlignment="1" applyProtection="1">
      <alignment horizontal="center" vertical="center"/>
      <protection locked="0"/>
    </xf>
    <xf numFmtId="14" fontId="0" fillId="3" borderId="7" xfId="0" applyNumberFormat="1" applyFill="1" applyBorder="1" applyAlignment="1" applyProtection="1">
      <alignment horizontal="center" vertical="center"/>
      <protection locked="0"/>
    </xf>
    <xf numFmtId="14" fontId="0" fillId="3" borderId="15" xfId="0" applyNumberFormat="1" applyFill="1" applyBorder="1" applyAlignment="1" applyProtection="1">
      <alignment horizontal="center" vertical="center"/>
      <protection locked="0"/>
    </xf>
    <xf numFmtId="165" fontId="0" fillId="3" borderId="6" xfId="0" applyNumberFormat="1" applyFill="1" applyBorder="1" applyAlignment="1" applyProtection="1">
      <alignment horizontal="right" vertical="center" indent="12"/>
      <protection locked="0"/>
    </xf>
    <xf numFmtId="165" fontId="0" fillId="3" borderId="7" xfId="0" applyNumberFormat="1" applyFill="1" applyBorder="1" applyAlignment="1" applyProtection="1">
      <alignment horizontal="right" vertical="center" indent="12"/>
      <protection locked="0"/>
    </xf>
    <xf numFmtId="165" fontId="0" fillId="3" borderId="15" xfId="0" applyNumberFormat="1" applyFill="1" applyBorder="1" applyAlignment="1" applyProtection="1">
      <alignment horizontal="right" vertical="center" indent="12"/>
      <protection locked="0"/>
    </xf>
    <xf numFmtId="4" fontId="20" fillId="2" borderId="16" xfId="0" applyNumberFormat="1" applyFont="1" applyFill="1" applyBorder="1" applyAlignment="1">
      <alignment vertical="center" shrinkToFit="1"/>
    </xf>
    <xf numFmtId="0" fontId="0" fillId="2" borderId="6" xfId="0" applyFill="1" applyBorder="1" applyAlignment="1">
      <alignment horizontal="center" vertical="center"/>
    </xf>
    <xf numFmtId="165" fontId="0" fillId="2" borderId="6" xfId="0" applyNumberFormat="1" applyFill="1" applyBorder="1" applyAlignment="1">
      <alignment horizontal="right" vertical="center" indent="12"/>
    </xf>
    <xf numFmtId="165" fontId="0" fillId="2" borderId="7" xfId="0" applyNumberFormat="1" applyFill="1" applyBorder="1" applyAlignment="1">
      <alignment horizontal="right" vertical="center" indent="12"/>
    </xf>
    <xf numFmtId="165" fontId="0" fillId="2" borderId="15" xfId="0" applyNumberFormat="1" applyFill="1" applyBorder="1" applyAlignment="1">
      <alignment horizontal="right" vertical="center" indent="12"/>
    </xf>
    <xf numFmtId="0" fontId="67" fillId="2" borderId="6" xfId="0" applyFont="1" applyFill="1" applyBorder="1" applyAlignment="1">
      <alignment vertical="center" wrapText="1"/>
    </xf>
    <xf numFmtId="0" fontId="53" fillId="2" borderId="7" xfId="0" applyFont="1" applyFill="1" applyBorder="1" applyAlignment="1">
      <alignment vertical="center" wrapText="1"/>
    </xf>
    <xf numFmtId="0" fontId="0" fillId="0" borderId="7" xfId="0" applyBorder="1" applyAlignment="1">
      <alignment vertical="center"/>
    </xf>
    <xf numFmtId="0" fontId="0" fillId="0" borderId="15" xfId="0" applyBorder="1" applyAlignment="1">
      <alignment vertical="center"/>
    </xf>
    <xf numFmtId="0" fontId="92" fillId="2" borderId="6" xfId="0" applyFont="1" applyFill="1" applyBorder="1" applyAlignment="1">
      <alignment horizontal="left" vertical="center"/>
    </xf>
    <xf numFmtId="0" fontId="92" fillId="2" borderId="7" xfId="0" applyFont="1" applyFill="1" applyBorder="1" applyAlignment="1">
      <alignment horizontal="left" vertical="center"/>
    </xf>
    <xf numFmtId="0" fontId="92" fillId="2" borderId="15" xfId="0" applyFont="1" applyFill="1" applyBorder="1" applyAlignment="1">
      <alignment horizontal="left" vertical="center"/>
    </xf>
    <xf numFmtId="14" fontId="67" fillId="3" borderId="16" xfId="0" applyNumberFormat="1" applyFont="1" applyFill="1" applyBorder="1" applyAlignment="1" applyProtection="1">
      <alignment horizontal="center" vertical="center" shrinkToFit="1"/>
      <protection locked="0"/>
    </xf>
    <xf numFmtId="4" fontId="8" fillId="2" borderId="16" xfId="0" applyNumberFormat="1" applyFont="1" applyFill="1" applyBorder="1" applyAlignment="1">
      <alignment vertical="center" wrapText="1"/>
    </xf>
    <xf numFmtId="4" fontId="7" fillId="2" borderId="16" xfId="0" applyNumberFormat="1" applyFont="1" applyFill="1" applyBorder="1" applyAlignment="1">
      <alignment vertical="center" wrapText="1"/>
    </xf>
    <xf numFmtId="0" fontId="49" fillId="2" borderId="16" xfId="0" applyFont="1" applyFill="1" applyBorder="1" applyAlignment="1">
      <alignment horizontal="center" vertical="center"/>
    </xf>
    <xf numFmtId="0" fontId="20" fillId="2" borderId="16" xfId="0" applyFont="1" applyFill="1" applyBorder="1" applyAlignment="1">
      <alignment horizontal="center" vertical="center"/>
    </xf>
    <xf numFmtId="166" fontId="67" fillId="3" borderId="6" xfId="0" applyNumberFormat="1" applyFont="1" applyFill="1" applyBorder="1" applyAlignment="1" applyProtection="1">
      <alignment horizontal="right" vertical="center" shrinkToFit="1"/>
      <protection locked="0"/>
    </xf>
    <xf numFmtId="0" fontId="0" fillId="0" borderId="7" xfId="0" applyBorder="1" applyAlignment="1" applyProtection="1">
      <alignment horizontal="right" vertical="center" shrinkToFit="1"/>
      <protection locked="0"/>
    </xf>
    <xf numFmtId="0" fontId="0" fillId="0" borderId="15" xfId="0" applyBorder="1" applyAlignment="1" applyProtection="1">
      <alignment horizontal="right" vertical="center" shrinkToFit="1"/>
      <protection locked="0"/>
    </xf>
    <xf numFmtId="0" fontId="47" fillId="2" borderId="6" xfId="0" applyFont="1" applyFill="1" applyBorder="1" applyAlignment="1" applyProtection="1">
      <alignment horizontal="center" vertical="center"/>
      <protection locked="0"/>
    </xf>
    <xf numFmtId="0" fontId="99" fillId="2" borderId="7" xfId="0" applyFont="1" applyFill="1" applyBorder="1" applyAlignment="1">
      <alignment horizontal="center" vertical="center"/>
    </xf>
    <xf numFmtId="0" fontId="99" fillId="2" borderId="15" xfId="0" applyFont="1" applyFill="1" applyBorder="1" applyAlignment="1">
      <alignment horizontal="center" vertical="center"/>
    </xf>
    <xf numFmtId="14" fontId="99" fillId="3" borderId="6" xfId="0" applyNumberFormat="1" applyFont="1" applyFill="1" applyBorder="1" applyAlignment="1" applyProtection="1">
      <alignment horizontal="center" vertical="center"/>
      <protection locked="0"/>
    </xf>
    <xf numFmtId="14" fontId="99" fillId="3" borderId="7" xfId="0" applyNumberFormat="1" applyFont="1" applyFill="1" applyBorder="1" applyAlignment="1" applyProtection="1">
      <alignment horizontal="center" vertical="center"/>
      <protection locked="0"/>
    </xf>
    <xf numFmtId="14" fontId="99" fillId="3" borderId="15" xfId="0" applyNumberFormat="1" applyFont="1" applyFill="1" applyBorder="1" applyAlignment="1" applyProtection="1">
      <alignment horizontal="center" vertical="center"/>
      <protection locked="0"/>
    </xf>
    <xf numFmtId="165" fontId="99" fillId="3" borderId="6" xfId="0" applyNumberFormat="1" applyFont="1" applyFill="1" applyBorder="1" applyAlignment="1" applyProtection="1">
      <alignment horizontal="right" vertical="center" indent="12"/>
      <protection locked="0"/>
    </xf>
    <xf numFmtId="165" fontId="99" fillId="3" borderId="7" xfId="0" applyNumberFormat="1" applyFont="1" applyFill="1" applyBorder="1" applyAlignment="1" applyProtection="1">
      <alignment horizontal="right" vertical="center" indent="12"/>
      <protection locked="0"/>
    </xf>
    <xf numFmtId="165" fontId="99" fillId="3" borderId="15" xfId="0" applyNumberFormat="1" applyFont="1" applyFill="1" applyBorder="1" applyAlignment="1" applyProtection="1">
      <alignment horizontal="right" vertical="center" indent="12"/>
      <protection locked="0"/>
    </xf>
    <xf numFmtId="4" fontId="57" fillId="2" borderId="6" xfId="0" applyNumberFormat="1" applyFont="1" applyFill="1" applyBorder="1" applyAlignment="1">
      <alignment horizontal="center" vertical="center" shrinkToFit="1"/>
    </xf>
    <xf numFmtId="4" fontId="57" fillId="2" borderId="7" xfId="0" applyNumberFormat="1" applyFont="1" applyFill="1" applyBorder="1" applyAlignment="1">
      <alignment horizontal="center" vertical="center" shrinkToFit="1"/>
    </xf>
    <xf numFmtId="4" fontId="57" fillId="2" borderId="15" xfId="0" applyNumberFormat="1" applyFont="1" applyFill="1" applyBorder="1" applyAlignment="1">
      <alignment horizontal="center" vertical="center" shrinkToFit="1"/>
    </xf>
    <xf numFmtId="3" fontId="67" fillId="3" borderId="6" xfId="0" applyNumberFormat="1" applyFont="1" applyFill="1" applyBorder="1" applyAlignment="1" applyProtection="1">
      <alignment horizontal="right" vertical="center" shrinkToFit="1"/>
      <protection locked="0"/>
    </xf>
    <xf numFmtId="0" fontId="49" fillId="2" borderId="7" xfId="0" applyFont="1" applyFill="1" applyBorder="1" applyAlignment="1">
      <alignment horizontal="left" vertical="center" shrinkToFit="1"/>
    </xf>
    <xf numFmtId="0" fontId="98" fillId="0" borderId="7" xfId="0" applyFont="1" applyBorder="1" applyAlignment="1">
      <alignment horizontal="left" vertical="center" shrinkToFit="1"/>
    </xf>
    <xf numFmtId="0" fontId="98" fillId="0" borderId="15" xfId="0" applyFont="1" applyBorder="1" applyAlignment="1">
      <alignment horizontal="left" vertical="center" shrinkToFi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4" fontId="67" fillId="2" borderId="7" xfId="0" applyNumberFormat="1" applyFont="1" applyFill="1" applyBorder="1" applyAlignment="1">
      <alignment horizontal="center" vertical="center" shrinkToFit="1"/>
    </xf>
    <xf numFmtId="4" fontId="67" fillId="2" borderId="15" xfId="0" applyNumberFormat="1" applyFont="1" applyFill="1" applyBorder="1" applyAlignment="1">
      <alignment horizontal="center" vertical="center" shrinkToFit="1"/>
    </xf>
    <xf numFmtId="1" fontId="67" fillId="3" borderId="6" xfId="0" applyNumberFormat="1" applyFont="1" applyFill="1" applyBorder="1" applyAlignment="1" applyProtection="1">
      <alignment horizontal="center" vertical="center" shrinkToFit="1"/>
      <protection locked="0"/>
    </xf>
    <xf numFmtId="1" fontId="67" fillId="3" borderId="7" xfId="0" applyNumberFormat="1" applyFont="1" applyFill="1" applyBorder="1" applyAlignment="1" applyProtection="1">
      <alignment horizontal="center" vertical="center" shrinkToFit="1"/>
      <protection locked="0"/>
    </xf>
    <xf numFmtId="14" fontId="3" fillId="3" borderId="6" xfId="0" applyNumberFormat="1" applyFont="1" applyFill="1" applyBorder="1" applyAlignment="1" applyProtection="1">
      <alignment horizontal="center" vertical="center" wrapText="1"/>
      <protection locked="0"/>
    </xf>
    <xf numFmtId="14" fontId="3" fillId="3" borderId="7" xfId="0" applyNumberFormat="1" applyFont="1" applyFill="1" applyBorder="1" applyAlignment="1" applyProtection="1">
      <alignment horizontal="center" vertical="center" wrapText="1"/>
      <protection locked="0"/>
    </xf>
    <xf numFmtId="14" fontId="3" fillId="3" borderId="15" xfId="0" applyNumberFormat="1" applyFont="1" applyFill="1" applyBorder="1" applyAlignment="1" applyProtection="1">
      <alignment horizontal="center" vertical="center" wrapText="1"/>
      <protection locked="0"/>
    </xf>
    <xf numFmtId="0" fontId="3" fillId="2" borderId="23" xfId="0" applyFont="1"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67" fillId="2" borderId="6" xfId="0" applyFont="1" applyFill="1" applyBorder="1" applyAlignment="1">
      <alignment horizontal="left" vertical="center"/>
    </xf>
    <xf numFmtId="0" fontId="67" fillId="3" borderId="6" xfId="0"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99" fillId="2" borderId="6" xfId="0" applyFont="1" applyFill="1" applyBorder="1" applyAlignment="1">
      <alignment horizontal="center" vertical="center"/>
    </xf>
    <xf numFmtId="0" fontId="102" fillId="2" borderId="6" xfId="0" applyFont="1" applyFill="1" applyBorder="1" applyAlignment="1">
      <alignment horizontal="left" vertical="center"/>
    </xf>
    <xf numFmtId="0" fontId="102" fillId="2" borderId="7" xfId="0" applyFont="1" applyFill="1" applyBorder="1" applyAlignment="1">
      <alignment horizontal="left" vertical="center"/>
    </xf>
    <xf numFmtId="0" fontId="102" fillId="2" borderId="15" xfId="0" applyFont="1" applyFill="1" applyBorder="1" applyAlignment="1">
      <alignment horizontal="left" vertical="center"/>
    </xf>
    <xf numFmtId="0" fontId="0" fillId="3" borderId="16"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shrinkToFit="1"/>
      <protection locked="0"/>
    </xf>
    <xf numFmtId="0" fontId="0" fillId="3" borderId="7" xfId="0" applyFill="1" applyBorder="1" applyAlignment="1" applyProtection="1">
      <alignment horizontal="left" vertical="center" shrinkToFit="1"/>
      <protection locked="0"/>
    </xf>
    <xf numFmtId="0" fontId="0" fillId="3" borderId="15" xfId="0" applyFill="1" applyBorder="1" applyAlignment="1" applyProtection="1">
      <alignment horizontal="left" vertical="center" shrinkToFit="1"/>
      <protection locked="0"/>
    </xf>
    <xf numFmtId="10" fontId="67" fillId="2" borderId="16" xfId="0" applyNumberFormat="1" applyFont="1" applyFill="1" applyBorder="1" applyAlignment="1">
      <alignment horizontal="center" vertical="center" shrinkToFit="1"/>
    </xf>
    <xf numFmtId="10" fontId="53" fillId="2" borderId="16" xfId="0" applyNumberFormat="1" applyFont="1" applyFill="1" applyBorder="1" applyAlignment="1">
      <alignment horizontal="center" vertical="center" shrinkToFit="1"/>
    </xf>
    <xf numFmtId="165" fontId="103" fillId="2" borderId="16" xfId="0" applyNumberFormat="1" applyFont="1" applyFill="1" applyBorder="1" applyAlignment="1">
      <alignment horizontal="center" vertical="center" shrinkToFit="1"/>
    </xf>
    <xf numFmtId="0" fontId="103" fillId="2" borderId="6" xfId="0" applyFont="1" applyFill="1" applyBorder="1" applyAlignment="1">
      <alignment vertical="center" wrapText="1"/>
    </xf>
    <xf numFmtId="0" fontId="74" fillId="2" borderId="7" xfId="0" applyFont="1" applyFill="1" applyBorder="1" applyAlignment="1">
      <alignment vertical="center" wrapText="1"/>
    </xf>
    <xf numFmtId="0" fontId="99" fillId="0" borderId="7" xfId="0" applyFont="1" applyBorder="1" applyAlignment="1">
      <alignment vertical="center"/>
    </xf>
    <xf numFmtId="0" fontId="99" fillId="0" borderId="15" xfId="0" applyFont="1" applyBorder="1" applyAlignment="1">
      <alignment vertical="center"/>
    </xf>
    <xf numFmtId="14" fontId="103" fillId="3" borderId="16" xfId="0" applyNumberFormat="1" applyFont="1" applyFill="1" applyBorder="1" applyAlignment="1" applyProtection="1">
      <alignment horizontal="center" vertical="center" shrinkToFit="1"/>
      <protection locked="0"/>
    </xf>
    <xf numFmtId="49" fontId="60" fillId="3" borderId="6" xfId="0" applyNumberFormat="1" applyFont="1" applyFill="1" applyBorder="1" applyAlignment="1" applyProtection="1">
      <alignment horizontal="left" vertical="top" wrapText="1"/>
      <protection locked="0"/>
    </xf>
    <xf numFmtId="49" fontId="116" fillId="3" borderId="7" xfId="0" applyNumberFormat="1" applyFont="1" applyFill="1" applyBorder="1" applyAlignment="1" applyProtection="1">
      <alignment horizontal="left" vertical="top" wrapText="1"/>
      <protection locked="0"/>
    </xf>
    <xf numFmtId="49" fontId="116" fillId="3" borderId="15" xfId="0" applyNumberFormat="1" applyFont="1" applyFill="1" applyBorder="1" applyAlignment="1" applyProtection="1">
      <alignment horizontal="left" vertical="top" wrapText="1"/>
      <protection locked="0"/>
    </xf>
    <xf numFmtId="0" fontId="5" fillId="2" borderId="18" xfId="0" applyFont="1" applyFill="1" applyBorder="1" applyAlignment="1">
      <alignment horizontal="justify" vertical="top" wrapText="1"/>
    </xf>
    <xf numFmtId="0" fontId="122" fillId="2" borderId="18" xfId="0" applyFont="1" applyFill="1" applyBorder="1" applyAlignment="1">
      <alignment horizontal="justify" vertical="top" wrapText="1"/>
    </xf>
    <xf numFmtId="0" fontId="122" fillId="2" borderId="0" xfId="0" applyFont="1" applyFill="1" applyAlignment="1">
      <alignment horizontal="justify" vertical="top" wrapText="1"/>
    </xf>
    <xf numFmtId="0" fontId="123" fillId="2" borderId="0" xfId="0" applyFont="1" applyFill="1" applyAlignment="1">
      <alignment vertical="top"/>
    </xf>
    <xf numFmtId="0" fontId="3" fillId="3" borderId="16" xfId="0" applyFont="1" applyFill="1" applyBorder="1" applyAlignment="1" applyProtection="1">
      <alignment horizontal="left" vertical="center" shrinkToFit="1"/>
      <protection locked="0"/>
    </xf>
    <xf numFmtId="165" fontId="99" fillId="2" borderId="6" xfId="0" applyNumberFormat="1" applyFont="1" applyFill="1" applyBorder="1" applyAlignment="1">
      <alignment horizontal="right" vertical="center" indent="12"/>
    </xf>
    <xf numFmtId="165" fontId="99" fillId="2" borderId="7" xfId="0" applyNumberFormat="1" applyFont="1" applyFill="1" applyBorder="1" applyAlignment="1">
      <alignment horizontal="right" vertical="center" indent="12"/>
    </xf>
    <xf numFmtId="165" fontId="99" fillId="2" borderId="15" xfId="0" applyNumberFormat="1" applyFont="1" applyFill="1" applyBorder="1" applyAlignment="1">
      <alignment horizontal="right" vertical="center" indent="12"/>
    </xf>
    <xf numFmtId="0" fontId="3" fillId="2" borderId="6" xfId="0" applyFont="1" applyFill="1" applyBorder="1" applyAlignment="1">
      <alignment vertical="center"/>
    </xf>
    <xf numFmtId="0" fontId="0" fillId="3" borderId="6"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101" fillId="2" borderId="7" xfId="0" applyFont="1" applyFill="1" applyBorder="1" applyAlignment="1">
      <alignment vertical="center"/>
    </xf>
    <xf numFmtId="0" fontId="101" fillId="2" borderId="15" xfId="0" applyFont="1" applyFill="1" applyBorder="1" applyAlignment="1">
      <alignment vertical="center"/>
    </xf>
    <xf numFmtId="0" fontId="3" fillId="2" borderId="17"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2" borderId="6" xfId="0" applyFont="1" applyFill="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59" fillId="2" borderId="0" xfId="0" applyFont="1" applyFill="1" applyAlignment="1">
      <alignment vertical="center" wrapText="1"/>
    </xf>
    <xf numFmtId="0" fontId="0" fillId="0" borderId="0" xfId="0"/>
    <xf numFmtId="49" fontId="67" fillId="3" borderId="7" xfId="0" applyNumberFormat="1" applyFont="1" applyFill="1" applyBorder="1" applyAlignment="1" applyProtection="1">
      <alignment horizontal="left" vertical="center"/>
      <protection locked="0"/>
    </xf>
    <xf numFmtId="49" fontId="67" fillId="3" borderId="15" xfId="0" applyNumberFormat="1" applyFont="1" applyFill="1" applyBorder="1" applyAlignment="1" applyProtection="1">
      <alignment horizontal="left" vertical="center"/>
      <protection locked="0"/>
    </xf>
    <xf numFmtId="0" fontId="67" fillId="2" borderId="6" xfId="0" applyFont="1" applyFill="1" applyBorder="1" applyAlignment="1">
      <alignment horizontal="left" vertical="center" wrapText="1"/>
    </xf>
    <xf numFmtId="0" fontId="67" fillId="2" borderId="7" xfId="0" applyFont="1" applyFill="1" applyBorder="1" applyAlignment="1">
      <alignment horizontal="left" vertical="center" wrapText="1"/>
    </xf>
    <xf numFmtId="0" fontId="67" fillId="2" borderId="15" xfId="0" applyFont="1" applyFill="1" applyBorder="1" applyAlignment="1">
      <alignment horizontal="left" vertical="center" wrapText="1"/>
    </xf>
    <xf numFmtId="168" fontId="67" fillId="3" borderId="7" xfId="0" applyNumberFormat="1" applyFont="1" applyFill="1" applyBorder="1" applyAlignment="1" applyProtection="1">
      <alignment horizontal="left" vertical="center"/>
      <protection locked="0"/>
    </xf>
    <xf numFmtId="168" fontId="67" fillId="3" borderId="15" xfId="0" applyNumberFormat="1" applyFont="1" applyFill="1" applyBorder="1" applyAlignment="1" applyProtection="1">
      <alignment horizontal="left" vertical="center"/>
      <protection locked="0"/>
    </xf>
    <xf numFmtId="0" fontId="104" fillId="3" borderId="32" xfId="0" applyFont="1" applyFill="1" applyBorder="1" applyAlignment="1" applyProtection="1">
      <alignment horizontal="left" vertical="center" wrapText="1"/>
      <protection locked="0"/>
    </xf>
    <xf numFmtId="0" fontId="104" fillId="0" borderId="33" xfId="0" applyFont="1" applyBorder="1" applyAlignment="1" applyProtection="1">
      <alignment horizontal="left" vertical="center" wrapText="1"/>
      <protection locked="0"/>
    </xf>
    <xf numFmtId="0" fontId="104" fillId="0" borderId="34" xfId="0" applyFont="1" applyBorder="1" applyAlignment="1" applyProtection="1">
      <alignment horizontal="left" vertical="center" wrapText="1"/>
      <protection locked="0"/>
    </xf>
    <xf numFmtId="0" fontId="104" fillId="3" borderId="35" xfId="0" applyFont="1" applyFill="1" applyBorder="1" applyAlignment="1" applyProtection="1">
      <alignment horizontal="left" vertical="center" wrapText="1"/>
      <protection locked="0"/>
    </xf>
    <xf numFmtId="0" fontId="104" fillId="0" borderId="36" xfId="0" applyFont="1" applyBorder="1" applyAlignment="1" applyProtection="1">
      <alignment horizontal="left" vertical="center" wrapText="1"/>
      <protection locked="0"/>
    </xf>
    <xf numFmtId="0" fontId="104" fillId="0" borderId="37" xfId="0" applyFont="1" applyBorder="1" applyAlignment="1" applyProtection="1">
      <alignment horizontal="left" vertical="center" wrapText="1"/>
      <protection locked="0"/>
    </xf>
    <xf numFmtId="0" fontId="6" fillId="2" borderId="38" xfId="0" applyFont="1" applyFill="1" applyBorder="1" applyAlignment="1">
      <alignment horizontal="left" vertical="center" wrapText="1"/>
    </xf>
    <xf numFmtId="0" fontId="105" fillId="2" borderId="18" xfId="0" applyFont="1" applyFill="1" applyBorder="1"/>
    <xf numFmtId="0" fontId="105" fillId="2" borderId="39" xfId="0" applyFont="1" applyFill="1" applyBorder="1"/>
    <xf numFmtId="0" fontId="0" fillId="0" borderId="40" xfId="0" applyBorder="1"/>
    <xf numFmtId="0" fontId="0" fillId="0" borderId="41" xfId="0" applyBorder="1"/>
    <xf numFmtId="0" fontId="0" fillId="0" borderId="42" xfId="0" applyBorder="1"/>
    <xf numFmtId="0" fontId="0" fillId="0" borderId="24" xfId="0" applyBorder="1"/>
    <xf numFmtId="0" fontId="0" fillId="0" borderId="43" xfId="0" applyBorder="1"/>
    <xf numFmtId="0" fontId="3" fillId="2" borderId="6" xfId="0" applyFont="1" applyFill="1" applyBorder="1" applyAlignment="1">
      <alignment horizontal="left" vertical="center" wrapText="1"/>
    </xf>
    <xf numFmtId="0" fontId="3" fillId="2" borderId="15" xfId="0" applyFont="1" applyFill="1" applyBorder="1" applyAlignment="1">
      <alignment horizontal="left" vertical="center"/>
    </xf>
    <xf numFmtId="0" fontId="69" fillId="2" borderId="0" xfId="0" applyFont="1" applyFill="1" applyAlignment="1">
      <alignment horizontal="left" vertical="center" wrapText="1"/>
    </xf>
    <xf numFmtId="0" fontId="106" fillId="2" borderId="0" xfId="0" applyFont="1" applyFill="1" applyAlignment="1">
      <alignment horizontal="left" vertical="center" wrapText="1"/>
    </xf>
    <xf numFmtId="0" fontId="67" fillId="2" borderId="7" xfId="0" applyFont="1" applyFill="1" applyBorder="1" applyAlignment="1">
      <alignment horizontal="left" vertical="center"/>
    </xf>
    <xf numFmtId="0" fontId="67" fillId="2" borderId="15" xfId="0" applyFont="1" applyFill="1" applyBorder="1" applyAlignment="1">
      <alignment horizontal="left" vertical="center"/>
    </xf>
    <xf numFmtId="0" fontId="69" fillId="2" borderId="24" xfId="0" applyFont="1" applyFill="1" applyBorder="1" applyAlignment="1">
      <alignment horizontal="left" vertical="center" wrapText="1"/>
    </xf>
    <xf numFmtId="0" fontId="106" fillId="2" borderId="24" xfId="0" applyFont="1" applyFill="1" applyBorder="1" applyAlignment="1">
      <alignment horizontal="left" vertical="center"/>
    </xf>
    <xf numFmtId="0" fontId="81"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110" fillId="2" borderId="0" xfId="0" applyFont="1" applyFill="1" applyAlignment="1">
      <alignment vertical="top"/>
    </xf>
    <xf numFmtId="0" fontId="60" fillId="2" borderId="0" xfId="0" applyFont="1" applyFill="1" applyAlignment="1">
      <alignment vertical="top" wrapText="1"/>
    </xf>
    <xf numFmtId="0" fontId="10" fillId="3" borderId="6" xfId="0" applyFon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5" xfId="0" applyFill="1" applyBorder="1" applyAlignment="1" applyProtection="1">
      <alignment vertical="center"/>
      <protection locked="0"/>
    </xf>
    <xf numFmtId="0" fontId="35" fillId="2" borderId="0" xfId="0" applyFont="1" applyFill="1" applyAlignment="1">
      <alignment vertical="center"/>
    </xf>
    <xf numFmtId="0" fontId="111" fillId="2" borderId="0" xfId="0" applyFont="1" applyFill="1"/>
    <xf numFmtId="49" fontId="60" fillId="3" borderId="6" xfId="0" applyNumberFormat="1" applyFont="1" applyFill="1" applyBorder="1" applyAlignment="1" applyProtection="1">
      <alignment horizontal="left"/>
      <protection locked="0"/>
    </xf>
    <xf numFmtId="49" fontId="88" fillId="3" borderId="7" xfId="0" applyNumberFormat="1" applyFont="1" applyFill="1" applyBorder="1" applyAlignment="1" applyProtection="1">
      <alignment horizontal="left"/>
      <protection locked="0"/>
    </xf>
    <xf numFmtId="49" fontId="88" fillId="3" borderId="15" xfId="0" applyNumberFormat="1" applyFont="1" applyFill="1" applyBorder="1" applyAlignment="1" applyProtection="1">
      <alignment horizontal="left"/>
      <protection locked="0"/>
    </xf>
    <xf numFmtId="49" fontId="0" fillId="3" borderId="15" xfId="0" applyNumberFormat="1" applyFill="1" applyBorder="1" applyAlignment="1" applyProtection="1">
      <alignment horizontal="left"/>
      <protection locked="0"/>
    </xf>
    <xf numFmtId="0" fontId="60" fillId="2" borderId="18" xfId="0" applyFont="1" applyFill="1" applyBorder="1" applyAlignment="1">
      <alignment wrapText="1"/>
    </xf>
    <xf numFmtId="0" fontId="88" fillId="2" borderId="18" xfId="0" applyFont="1" applyFill="1" applyBorder="1" applyAlignment="1">
      <alignment wrapText="1"/>
    </xf>
    <xf numFmtId="49" fontId="60" fillId="3" borderId="6" xfId="0" applyNumberFormat="1" applyFont="1" applyFill="1" applyBorder="1" applyAlignment="1" applyProtection="1">
      <alignment horizontal="left" shrinkToFit="1"/>
      <protection locked="0"/>
    </xf>
    <xf numFmtId="49" fontId="88" fillId="3" borderId="7" xfId="0" applyNumberFormat="1" applyFont="1" applyFill="1" applyBorder="1" applyAlignment="1" applyProtection="1">
      <alignment horizontal="left" shrinkToFit="1"/>
      <protection locked="0"/>
    </xf>
    <xf numFmtId="49" fontId="88" fillId="3" borderId="15" xfId="0" applyNumberFormat="1" applyFont="1" applyFill="1" applyBorder="1" applyAlignment="1" applyProtection="1">
      <alignment horizontal="left" shrinkToFit="1"/>
      <protection locked="0"/>
    </xf>
    <xf numFmtId="10" fontId="3" fillId="2" borderId="16" xfId="0" applyNumberFormat="1" applyFont="1" applyFill="1" applyBorder="1" applyAlignment="1">
      <alignment vertical="center" shrinkToFit="1"/>
    </xf>
    <xf numFmtId="0" fontId="2" fillId="2" borderId="16" xfId="0" applyFont="1" applyFill="1" applyBorder="1" applyAlignment="1">
      <alignment vertical="center" shrinkToFit="1"/>
    </xf>
    <xf numFmtId="0" fontId="67" fillId="2" borderId="16" xfId="0" applyFont="1" applyFill="1" applyBorder="1" applyAlignment="1">
      <alignment vertical="center"/>
    </xf>
    <xf numFmtId="0" fontId="53" fillId="2" borderId="16" xfId="0" applyFont="1" applyFill="1" applyBorder="1" applyAlignment="1">
      <alignment vertical="center"/>
    </xf>
    <xf numFmtId="4" fontId="3" fillId="3" borderId="16" xfId="0" applyNumberFormat="1" applyFont="1" applyFill="1" applyBorder="1" applyAlignment="1" applyProtection="1">
      <alignment vertical="center" wrapText="1"/>
      <protection locked="0"/>
    </xf>
    <xf numFmtId="4" fontId="2" fillId="3" borderId="16" xfId="0" applyNumberFormat="1" applyFont="1" applyFill="1" applyBorder="1" applyAlignment="1" applyProtection="1">
      <alignment vertical="center" wrapText="1"/>
      <protection locked="0"/>
    </xf>
    <xf numFmtId="0" fontId="67" fillId="3" borderId="16" xfId="0" applyFont="1" applyFill="1" applyBorder="1" applyAlignment="1" applyProtection="1">
      <alignment horizontal="center" vertical="center" wrapText="1"/>
      <protection locked="0"/>
    </xf>
    <xf numFmtId="0" fontId="67" fillId="3" borderId="6" xfId="0" applyFont="1" applyFill="1" applyBorder="1" applyAlignment="1" applyProtection="1">
      <alignment horizontal="center" vertical="center" wrapText="1"/>
      <protection locked="0"/>
    </xf>
    <xf numFmtId="0" fontId="67" fillId="3" borderId="7" xfId="0" applyFont="1" applyFill="1" applyBorder="1" applyAlignment="1" applyProtection="1">
      <alignment horizontal="center" vertical="center" wrapText="1"/>
      <protection locked="0"/>
    </xf>
    <xf numFmtId="0" fontId="67" fillId="3" borderId="15" xfId="0" applyFont="1" applyFill="1" applyBorder="1" applyAlignment="1" applyProtection="1">
      <alignment horizontal="center" vertical="center" wrapText="1"/>
      <protection locked="0"/>
    </xf>
    <xf numFmtId="49" fontId="67" fillId="3" borderId="16" xfId="0" applyNumberFormat="1" applyFont="1" applyFill="1" applyBorder="1" applyAlignment="1" applyProtection="1">
      <alignment horizontal="center" vertical="center" wrapText="1"/>
      <protection locked="0"/>
    </xf>
    <xf numFmtId="0" fontId="53" fillId="2" borderId="20" xfId="0" applyFont="1" applyFill="1" applyBorder="1" applyAlignment="1">
      <alignment horizontal="center" vertical="center" wrapText="1"/>
    </xf>
    <xf numFmtId="0" fontId="53" fillId="2" borderId="23" xfId="0" applyFont="1" applyFill="1" applyBorder="1" applyAlignment="1">
      <alignment horizontal="center" vertical="center" wrapText="1"/>
    </xf>
    <xf numFmtId="0" fontId="53" fillId="2" borderId="16" xfId="0" applyFont="1" applyFill="1" applyBorder="1" applyAlignment="1">
      <alignment horizontal="center" vertical="center"/>
    </xf>
    <xf numFmtId="0" fontId="53" fillId="2" borderId="22" xfId="0" applyFont="1" applyFill="1" applyBorder="1" applyAlignment="1">
      <alignment horizontal="center" vertical="center" wrapText="1"/>
    </xf>
    <xf numFmtId="0" fontId="53" fillId="2" borderId="25" xfId="0" applyFont="1" applyFill="1" applyBorder="1" applyAlignment="1">
      <alignment horizontal="center" vertical="center" wrapText="1"/>
    </xf>
    <xf numFmtId="0" fontId="67" fillId="2" borderId="81"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22" xfId="0" applyFont="1" applyFill="1" applyBorder="1" applyAlignment="1">
      <alignment horizontal="center" vertical="center" wrapText="1"/>
    </xf>
    <xf numFmtId="0" fontId="67" fillId="2" borderId="6" xfId="0" applyFont="1" applyFill="1" applyBorder="1" applyAlignment="1">
      <alignment horizontal="center" vertical="center" wrapText="1"/>
    </xf>
    <xf numFmtId="0" fontId="67" fillId="2" borderId="7" xfId="0" applyFont="1" applyFill="1" applyBorder="1" applyAlignment="1">
      <alignment horizontal="center" vertical="center" wrapText="1"/>
    </xf>
    <xf numFmtId="0" fontId="67" fillId="2" borderId="15" xfId="0" applyFont="1" applyFill="1" applyBorder="1" applyAlignment="1">
      <alignment horizontal="center" vertical="center" wrapText="1"/>
    </xf>
    <xf numFmtId="0" fontId="67" fillId="2" borderId="20" xfId="0" applyFont="1" applyFill="1" applyBorder="1" applyAlignment="1">
      <alignment horizontal="center" vertical="center" wrapText="1"/>
    </xf>
    <xf numFmtId="0" fontId="69" fillId="2" borderId="0" xfId="0" applyFont="1" applyFill="1" applyAlignment="1">
      <alignment horizontal="left" wrapText="1"/>
    </xf>
    <xf numFmtId="0" fontId="61" fillId="2" borderId="0" xfId="0" applyFont="1" applyFill="1" applyAlignment="1">
      <alignment horizontal="left" wrapText="1"/>
    </xf>
    <xf numFmtId="0" fontId="92" fillId="2" borderId="23" xfId="0" applyFont="1" applyFill="1" applyBorder="1" applyAlignment="1">
      <alignment horizontal="left" vertical="center"/>
    </xf>
    <xf numFmtId="0" fontId="92" fillId="2" borderId="24" xfId="0" applyFont="1" applyFill="1" applyBorder="1" applyAlignment="1">
      <alignment horizontal="left" vertical="center"/>
    </xf>
    <xf numFmtId="0" fontId="92" fillId="2" borderId="25" xfId="0" applyFont="1" applyFill="1" applyBorder="1" applyAlignment="1">
      <alignment horizontal="left" vertical="center"/>
    </xf>
    <xf numFmtId="0" fontId="67" fillId="2" borderId="17" xfId="0" applyFont="1" applyFill="1" applyBorder="1" applyAlignment="1">
      <alignment horizontal="left" vertical="center" wrapText="1"/>
    </xf>
    <xf numFmtId="0" fontId="67" fillId="2" borderId="18" xfId="0" applyFont="1" applyFill="1" applyBorder="1" applyAlignment="1">
      <alignment horizontal="left" vertical="center" wrapText="1"/>
    </xf>
    <xf numFmtId="0" fontId="67" fillId="2" borderId="19" xfId="0" applyFont="1" applyFill="1" applyBorder="1" applyAlignment="1">
      <alignment horizontal="left" vertical="center" wrapText="1"/>
    </xf>
    <xf numFmtId="0" fontId="100" fillId="2" borderId="7" xfId="0" applyFont="1" applyFill="1" applyBorder="1" applyAlignment="1">
      <alignment horizontal="center" vertical="center"/>
    </xf>
    <xf numFmtId="0" fontId="100" fillId="2" borderId="15" xfId="0" applyFont="1" applyFill="1" applyBorder="1" applyAlignment="1">
      <alignment horizontal="center" vertical="center"/>
    </xf>
    <xf numFmtId="0" fontId="67" fillId="3" borderId="7" xfId="0" applyFont="1" applyFill="1" applyBorder="1" applyAlignment="1" applyProtection="1">
      <alignment horizontal="center" vertical="center"/>
      <protection locked="0"/>
    </xf>
    <xf numFmtId="0" fontId="100" fillId="3" borderId="7" xfId="0" applyFont="1" applyFill="1" applyBorder="1" applyAlignment="1" applyProtection="1">
      <alignment vertical="center"/>
      <protection locked="0"/>
    </xf>
    <xf numFmtId="0" fontId="100" fillId="3" borderId="15" xfId="0" applyFont="1" applyFill="1" applyBorder="1" applyAlignment="1" applyProtection="1">
      <alignment vertical="center"/>
      <protection locked="0"/>
    </xf>
    <xf numFmtId="0" fontId="69" fillId="2" borderId="20" xfId="0" applyFont="1" applyFill="1" applyBorder="1" applyAlignment="1">
      <alignment horizontal="left" wrapText="1"/>
    </xf>
    <xf numFmtId="0" fontId="61" fillId="2" borderId="18" xfId="0" applyFont="1" applyFill="1" applyBorder="1" applyAlignment="1">
      <alignment horizontal="left" wrapText="1"/>
    </xf>
    <xf numFmtId="0" fontId="61" fillId="2" borderId="22" xfId="0" applyFont="1" applyFill="1" applyBorder="1" applyAlignment="1">
      <alignment horizontal="left" wrapText="1"/>
    </xf>
    <xf numFmtId="0" fontId="107" fillId="2" borderId="18" xfId="0" applyFont="1" applyFill="1" applyBorder="1" applyAlignment="1">
      <alignment horizontal="justify" vertical="center" wrapText="1"/>
    </xf>
    <xf numFmtId="0" fontId="108" fillId="2" borderId="18" xfId="0" applyFont="1" applyFill="1" applyBorder="1" applyAlignment="1">
      <alignment horizontal="justify" vertical="center" wrapText="1"/>
    </xf>
    <xf numFmtId="0" fontId="109" fillId="2" borderId="20" xfId="0" applyFont="1" applyFill="1" applyBorder="1" applyAlignment="1">
      <alignment horizontal="left" vertical="center" wrapText="1" indent="1"/>
    </xf>
    <xf numFmtId="0" fontId="109" fillId="2" borderId="0" xfId="0" applyFont="1" applyFill="1" applyAlignment="1">
      <alignment horizontal="left" vertical="center" wrapText="1"/>
    </xf>
    <xf numFmtId="0" fontId="109" fillId="2" borderId="22" xfId="0" applyFont="1" applyFill="1" applyBorder="1" applyAlignment="1">
      <alignment horizontal="left" vertical="center" wrapText="1"/>
    </xf>
    <xf numFmtId="0" fontId="109" fillId="2" borderId="23" xfId="0" applyFont="1" applyFill="1" applyBorder="1" applyAlignment="1">
      <alignment horizontal="left" vertical="center" wrapText="1" indent="1"/>
    </xf>
    <xf numFmtId="0" fontId="109" fillId="2" borderId="24" xfId="0" applyFont="1" applyFill="1" applyBorder="1" applyAlignment="1">
      <alignment horizontal="left" vertical="center" wrapText="1"/>
    </xf>
    <xf numFmtId="0" fontId="109" fillId="2" borderId="25" xfId="0" applyFont="1" applyFill="1" applyBorder="1" applyAlignment="1">
      <alignment horizontal="left" vertical="center" wrapText="1"/>
    </xf>
    <xf numFmtId="0" fontId="3" fillId="3" borderId="6" xfId="0" applyFont="1" applyFill="1" applyBorder="1" applyAlignment="1" applyProtection="1">
      <alignment vertical="center"/>
      <protection locked="0"/>
    </xf>
    <xf numFmtId="0" fontId="3" fillId="3" borderId="7" xfId="0" applyFont="1" applyFill="1" applyBorder="1" applyAlignment="1" applyProtection="1">
      <alignment vertical="center"/>
      <protection locked="0"/>
    </xf>
    <xf numFmtId="0" fontId="3" fillId="3" borderId="15" xfId="0" applyFont="1" applyFill="1" applyBorder="1" applyAlignment="1" applyProtection="1">
      <alignment vertical="center"/>
      <protection locked="0"/>
    </xf>
    <xf numFmtId="49" fontId="2" fillId="3" borderId="6" xfId="0" applyNumberFormat="1" applyFont="1" applyFill="1" applyBorder="1" applyAlignment="1" applyProtection="1">
      <alignment horizontal="left" vertical="center"/>
      <protection locked="0"/>
    </xf>
    <xf numFmtId="49" fontId="2" fillId="3" borderId="7" xfId="0" applyNumberFormat="1" applyFont="1" applyFill="1" applyBorder="1" applyAlignment="1" applyProtection="1">
      <alignment horizontal="left" vertical="center"/>
      <protection locked="0"/>
    </xf>
    <xf numFmtId="49" fontId="2" fillId="3" borderId="15" xfId="0" applyNumberFormat="1" applyFont="1" applyFill="1" applyBorder="1" applyAlignment="1" applyProtection="1">
      <alignment horizontal="left" vertical="center"/>
      <protection locked="0"/>
    </xf>
    <xf numFmtId="49" fontId="53" fillId="3" borderId="16" xfId="0" applyNumberFormat="1" applyFont="1" applyFill="1" applyBorder="1" applyAlignment="1" applyProtection="1">
      <alignment horizontal="left" vertical="center"/>
      <protection locked="0"/>
    </xf>
    <xf numFmtId="0" fontId="60" fillId="2" borderId="6" xfId="0" applyFont="1" applyFill="1" applyBorder="1" applyAlignment="1">
      <alignment vertical="center" wrapText="1"/>
    </xf>
    <xf numFmtId="0" fontId="88" fillId="2" borderId="7" xfId="0" applyFont="1" applyFill="1" applyBorder="1" applyAlignment="1">
      <alignment vertical="center" wrapText="1"/>
    </xf>
    <xf numFmtId="0" fontId="88" fillId="2" borderId="15" xfId="0" applyFont="1" applyFill="1" applyBorder="1" applyAlignment="1">
      <alignment vertical="center" wrapText="1"/>
    </xf>
    <xf numFmtId="0" fontId="60" fillId="2" borderId="7" xfId="0" applyFont="1" applyFill="1" applyBorder="1" applyAlignment="1">
      <alignment vertical="center" wrapText="1"/>
    </xf>
    <xf numFmtId="0" fontId="60" fillId="2" borderId="6" xfId="0" applyFont="1" applyFill="1" applyBorder="1" applyAlignment="1">
      <alignment horizontal="left" vertical="center" wrapText="1"/>
    </xf>
    <xf numFmtId="0" fontId="88" fillId="2" borderId="7" xfId="0" applyFont="1" applyFill="1" applyBorder="1" applyAlignment="1">
      <alignment horizontal="left" vertical="center" wrapText="1"/>
    </xf>
    <xf numFmtId="0" fontId="0" fillId="2" borderId="15" xfId="0" applyFill="1" applyBorder="1"/>
    <xf numFmtId="166" fontId="60" fillId="3" borderId="6" xfId="0" applyNumberFormat="1" applyFont="1" applyFill="1" applyBorder="1" applyProtection="1">
      <protection locked="0"/>
    </xf>
    <xf numFmtId="166" fontId="88" fillId="3" borderId="7" xfId="0" applyNumberFormat="1" applyFont="1" applyFill="1" applyBorder="1" applyProtection="1">
      <protection locked="0"/>
    </xf>
    <xf numFmtId="166" fontId="0" fillId="3" borderId="15" xfId="0" applyNumberFormat="1" applyFill="1" applyBorder="1" applyProtection="1">
      <protection locked="0"/>
    </xf>
    <xf numFmtId="0" fontId="110" fillId="2" borderId="0" xfId="0" applyFont="1" applyFill="1" applyAlignment="1">
      <alignment vertical="center" wrapText="1"/>
    </xf>
    <xf numFmtId="0" fontId="9"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5" xfId="0" applyFont="1" applyFill="1" applyBorder="1" applyAlignment="1">
      <alignment horizontal="left" vertical="center" wrapText="1"/>
    </xf>
    <xf numFmtId="49" fontId="3" fillId="3" borderId="7" xfId="0" applyNumberFormat="1" applyFont="1" applyFill="1" applyBorder="1" applyAlignment="1" applyProtection="1">
      <alignment horizontal="left" vertical="center"/>
      <protection locked="0"/>
    </xf>
    <xf numFmtId="49" fontId="3" fillId="3" borderId="15" xfId="0" applyNumberFormat="1" applyFont="1" applyFill="1" applyBorder="1" applyAlignment="1" applyProtection="1">
      <alignment horizontal="left" vertical="center"/>
      <protection locked="0"/>
    </xf>
    <xf numFmtId="167" fontId="3" fillId="3" borderId="7" xfId="0" applyNumberFormat="1" applyFont="1" applyFill="1" applyBorder="1" applyAlignment="1" applyProtection="1">
      <alignment horizontal="left" vertical="center"/>
      <protection locked="0"/>
    </xf>
    <xf numFmtId="167" fontId="3" fillId="3" borderId="15" xfId="0" applyNumberFormat="1" applyFont="1" applyFill="1" applyBorder="1" applyAlignment="1" applyProtection="1">
      <alignment horizontal="left" vertical="center"/>
      <protection locked="0"/>
    </xf>
    <xf numFmtId="0" fontId="2" fillId="2" borderId="6"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15" xfId="0" applyFont="1" applyFill="1" applyBorder="1" applyAlignment="1">
      <alignment horizontal="center" vertical="center"/>
    </xf>
    <xf numFmtId="0" fontId="2" fillId="2" borderId="16" xfId="0" applyFont="1" applyFill="1" applyBorder="1" applyAlignment="1">
      <alignment horizontal="center" vertical="center" wrapText="1"/>
    </xf>
    <xf numFmtId="0" fontId="23" fillId="2" borderId="17" xfId="0" applyFont="1" applyFill="1" applyBorder="1" applyAlignment="1">
      <alignment vertical="top" wrapText="1"/>
    </xf>
    <xf numFmtId="0" fontId="88" fillId="2" borderId="18" xfId="0" applyFont="1" applyFill="1" applyBorder="1" applyAlignment="1">
      <alignment vertical="top"/>
    </xf>
    <xf numFmtId="0" fontId="88" fillId="2" borderId="19" xfId="0" applyFont="1" applyFill="1" applyBorder="1" applyAlignment="1">
      <alignment vertical="top"/>
    </xf>
    <xf numFmtId="0" fontId="60" fillId="2" borderId="20" xfId="0" applyFont="1" applyFill="1" applyBorder="1" applyAlignment="1">
      <alignment vertical="top" wrapText="1"/>
    </xf>
    <xf numFmtId="0" fontId="0" fillId="2" borderId="0" xfId="0" applyFill="1" applyAlignment="1">
      <alignment vertical="top"/>
    </xf>
    <xf numFmtId="0" fontId="0" fillId="2" borderId="22" xfId="0" applyFill="1" applyBorder="1" applyAlignment="1">
      <alignment vertical="top"/>
    </xf>
    <xf numFmtId="0" fontId="60" fillId="2" borderId="6" xfId="0" applyFont="1" applyFill="1" applyBorder="1"/>
    <xf numFmtId="0" fontId="88" fillId="2" borderId="7" xfId="0" applyFont="1" applyFill="1" applyBorder="1"/>
    <xf numFmtId="0" fontId="64" fillId="2" borderId="0" xfId="0" applyFont="1" applyFill="1" applyAlignment="1">
      <alignment wrapText="1"/>
    </xf>
    <xf numFmtId="0" fontId="112" fillId="2" borderId="0" xfId="0" applyFont="1" applyFill="1" applyAlignment="1">
      <alignment wrapText="1"/>
    </xf>
    <xf numFmtId="49" fontId="53" fillId="3" borderId="6" xfId="0" applyNumberFormat="1" applyFont="1" applyFill="1" applyBorder="1" applyAlignment="1" applyProtection="1">
      <alignment horizontal="left" vertical="center"/>
      <protection locked="0"/>
    </xf>
    <xf numFmtId="49" fontId="53" fillId="3" borderId="7" xfId="0" applyNumberFormat="1" applyFont="1" applyFill="1" applyBorder="1" applyAlignment="1" applyProtection="1">
      <alignment horizontal="left" vertical="center"/>
      <protection locked="0"/>
    </xf>
    <xf numFmtId="49" fontId="53" fillId="3" borderId="15" xfId="0" applyNumberFormat="1" applyFont="1" applyFill="1" applyBorder="1" applyAlignment="1" applyProtection="1">
      <alignment horizontal="left" vertical="center"/>
      <protection locked="0"/>
    </xf>
    <xf numFmtId="166" fontId="67" fillId="3" borderId="6" xfId="0" applyNumberFormat="1" applyFont="1" applyFill="1" applyBorder="1" applyAlignment="1" applyProtection="1">
      <alignment horizontal="center" vertical="center" shrinkToFit="1"/>
      <protection locked="0"/>
    </xf>
    <xf numFmtId="166" fontId="67" fillId="3" borderId="7" xfId="0" applyNumberFormat="1" applyFont="1" applyFill="1" applyBorder="1" applyAlignment="1" applyProtection="1">
      <alignment horizontal="center" vertical="center" shrinkToFit="1"/>
      <protection locked="0"/>
    </xf>
    <xf numFmtId="166" fontId="67" fillId="3" borderId="15" xfId="0" applyNumberFormat="1" applyFont="1" applyFill="1" applyBorder="1" applyAlignment="1" applyProtection="1">
      <alignment horizontal="center" vertical="center" shrinkToFit="1"/>
      <protection locked="0"/>
    </xf>
    <xf numFmtId="49" fontId="67" fillId="2" borderId="7" xfId="0" applyNumberFormat="1" applyFont="1" applyFill="1" applyBorder="1" applyAlignment="1" applyProtection="1">
      <alignment horizontal="left" vertical="center"/>
      <protection locked="0"/>
    </xf>
    <xf numFmtId="49" fontId="67" fillId="2" borderId="15" xfId="0" applyNumberFormat="1" applyFont="1" applyFill="1" applyBorder="1" applyAlignment="1" applyProtection="1">
      <alignment horizontal="left" vertical="center"/>
      <protection locked="0"/>
    </xf>
    <xf numFmtId="0" fontId="53" fillId="2" borderId="0" xfId="0" applyFont="1" applyFill="1"/>
    <xf numFmtId="0" fontId="113" fillId="2" borderId="82" xfId="0" applyFont="1" applyFill="1"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49" fontId="67" fillId="3" borderId="6" xfId="0" applyNumberFormat="1" applyFont="1" applyFill="1" applyBorder="1" applyAlignment="1" applyProtection="1">
      <alignment vertical="center" wrapText="1" shrinkToFit="1"/>
      <protection locked="0"/>
    </xf>
    <xf numFmtId="49" fontId="0" fillId="3" borderId="7" xfId="0" applyNumberFormat="1" applyFill="1" applyBorder="1" applyAlignment="1" applyProtection="1">
      <alignment vertical="center" wrapText="1" shrinkToFit="1"/>
      <protection locked="0"/>
    </xf>
    <xf numFmtId="49" fontId="0" fillId="3" borderId="15" xfId="0" applyNumberFormat="1" applyFill="1" applyBorder="1" applyAlignment="1" applyProtection="1">
      <alignment vertical="center" wrapText="1" shrinkToFit="1"/>
      <protection locked="0"/>
    </xf>
    <xf numFmtId="0" fontId="79" fillId="2" borderId="0" xfId="0" applyFont="1" applyFill="1" applyAlignment="1">
      <alignment vertical="center"/>
    </xf>
    <xf numFmtId="0" fontId="114" fillId="4" borderId="85" xfId="0" applyFont="1" applyFill="1" applyBorder="1" applyAlignment="1">
      <alignment horizontal="left" vertical="center" wrapText="1"/>
    </xf>
    <xf numFmtId="0" fontId="115" fillId="4" borderId="85" xfId="0" applyFont="1" applyFill="1" applyBorder="1" applyAlignment="1">
      <alignment horizontal="left" vertical="center"/>
    </xf>
    <xf numFmtId="4" fontId="67" fillId="3" borderId="6" xfId="0" applyNumberFormat="1" applyFont="1" applyFill="1" applyBorder="1" applyAlignment="1" applyProtection="1">
      <alignment horizontal="right" vertical="center" shrinkToFit="1"/>
      <protection locked="0"/>
    </xf>
    <xf numFmtId="4" fontId="67" fillId="3" borderId="7" xfId="0" applyNumberFormat="1" applyFont="1" applyFill="1" applyBorder="1" applyAlignment="1" applyProtection="1">
      <alignment horizontal="right" vertical="center" shrinkToFit="1"/>
      <protection locked="0"/>
    </xf>
    <xf numFmtId="4" fontId="67" fillId="3" borderId="15" xfId="0" applyNumberFormat="1" applyFont="1" applyFill="1" applyBorder="1" applyAlignment="1" applyProtection="1">
      <alignment horizontal="right" vertical="center" shrinkToFit="1"/>
      <protection locked="0"/>
    </xf>
    <xf numFmtId="0" fontId="67" fillId="3" borderId="16" xfId="0" applyFont="1" applyFill="1" applyBorder="1" applyAlignment="1" applyProtection="1">
      <alignment horizontal="center" vertical="center" shrinkToFit="1"/>
      <protection locked="0"/>
    </xf>
    <xf numFmtId="0" fontId="67" fillId="0" borderId="7" xfId="0" applyFont="1" applyBorder="1" applyAlignment="1" applyProtection="1">
      <alignment horizontal="left" vertical="center"/>
      <protection locked="0"/>
    </xf>
    <xf numFmtId="0" fontId="67" fillId="0" borderId="15" xfId="0" applyFont="1" applyBorder="1" applyAlignment="1" applyProtection="1">
      <alignment horizontal="left" vertical="center"/>
      <protection locked="0"/>
    </xf>
    <xf numFmtId="0" fontId="57" fillId="2" borderId="0" xfId="0" applyFont="1" applyFill="1" applyAlignment="1">
      <alignment horizontal="left" vertical="center" wrapText="1"/>
    </xf>
    <xf numFmtId="14" fontId="67" fillId="3" borderId="7" xfId="0" applyNumberFormat="1" applyFont="1" applyFill="1" applyBorder="1" applyAlignment="1" applyProtection="1">
      <alignment horizontal="left" vertical="center"/>
      <protection locked="0"/>
    </xf>
    <xf numFmtId="14" fontId="67" fillId="3" borderId="15" xfId="0" applyNumberFormat="1" applyFont="1" applyFill="1" applyBorder="1" applyAlignment="1" applyProtection="1">
      <alignment horizontal="left" vertical="center"/>
      <protection locked="0"/>
    </xf>
    <xf numFmtId="0" fontId="67" fillId="3" borderId="6" xfId="0"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3" fontId="67" fillId="2" borderId="7" xfId="0" applyNumberFormat="1" applyFont="1" applyFill="1" applyBorder="1" applyAlignment="1">
      <alignment horizontal="left" vertical="center"/>
    </xf>
    <xf numFmtId="3" fontId="67" fillId="2" borderId="15" xfId="0" applyNumberFormat="1" applyFont="1" applyFill="1" applyBorder="1" applyAlignment="1">
      <alignment horizontal="left" vertical="center"/>
    </xf>
    <xf numFmtId="0" fontId="8" fillId="2" borderId="6" xfId="0" applyFont="1" applyFill="1" applyBorder="1" applyAlignment="1">
      <alignment horizontal="right" vertical="center" wrapText="1" indent="1"/>
    </xf>
    <xf numFmtId="0" fontId="117" fillId="2" borderId="7" xfId="0" applyFont="1" applyFill="1" applyBorder="1" applyAlignment="1">
      <alignment horizontal="right" vertical="center" wrapText="1" indent="1"/>
    </xf>
    <xf numFmtId="0" fontId="100" fillId="2" borderId="15" xfId="0" applyFont="1" applyFill="1" applyBorder="1" applyAlignment="1">
      <alignment horizontal="right" vertical="center" indent="1"/>
    </xf>
    <xf numFmtId="14" fontId="3" fillId="2" borderId="7" xfId="0" applyNumberFormat="1" applyFont="1" applyFill="1" applyBorder="1" applyAlignment="1" applyProtection="1">
      <alignment horizontal="left" vertical="center"/>
      <protection locked="0"/>
    </xf>
    <xf numFmtId="14" fontId="3" fillId="2" borderId="15" xfId="0" applyNumberFormat="1" applyFont="1" applyFill="1" applyBorder="1" applyAlignment="1" applyProtection="1">
      <alignment horizontal="left" vertical="center"/>
      <protection locked="0"/>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0" fillId="2" borderId="7" xfId="0" applyFill="1" applyBorder="1" applyAlignment="1">
      <alignment horizontal="left" vertical="center"/>
    </xf>
    <xf numFmtId="0" fontId="0" fillId="2" borderId="15" xfId="0" applyFill="1" applyBorder="1" applyAlignment="1">
      <alignment horizontal="left" vertical="center"/>
    </xf>
    <xf numFmtId="0" fontId="7" fillId="2" borderId="6" xfId="0" applyFont="1" applyFill="1" applyBorder="1" applyAlignment="1">
      <alignment horizontal="center" vertical="center"/>
    </xf>
    <xf numFmtId="0" fontId="118" fillId="2" borderId="7" xfId="0" applyFont="1" applyFill="1" applyBorder="1" applyAlignment="1">
      <alignment horizontal="center" vertical="center"/>
    </xf>
    <xf numFmtId="0" fontId="118" fillId="2" borderId="15" xfId="0" applyFont="1" applyFill="1" applyBorder="1" applyAlignment="1">
      <alignment horizontal="center" vertical="center"/>
    </xf>
    <xf numFmtId="0" fontId="67" fillId="3" borderId="15" xfId="0" applyFont="1" applyFill="1" applyBorder="1" applyAlignment="1" applyProtection="1">
      <alignment horizontal="center" vertical="center"/>
      <protection locked="0"/>
    </xf>
    <xf numFmtId="49" fontId="67" fillId="3" borderId="7" xfId="0" applyNumberFormat="1" applyFont="1" applyFill="1" applyBorder="1" applyAlignment="1" applyProtection="1">
      <alignment vertical="center" wrapText="1" shrinkToFit="1"/>
      <protection locked="0"/>
    </xf>
    <xf numFmtId="49" fontId="67" fillId="3" borderId="15" xfId="0" applyNumberFormat="1" applyFont="1" applyFill="1" applyBorder="1" applyAlignment="1" applyProtection="1">
      <alignment vertical="center" wrapText="1" shrinkToFit="1"/>
      <protection locked="0"/>
    </xf>
    <xf numFmtId="49" fontId="3" fillId="2" borderId="7" xfId="0" applyNumberFormat="1" applyFont="1" applyFill="1" applyBorder="1" applyAlignment="1" applyProtection="1">
      <alignment horizontal="left" vertical="center"/>
      <protection locked="0"/>
    </xf>
    <xf numFmtId="49" fontId="3" fillId="2" borderId="15" xfId="0" applyNumberFormat="1" applyFont="1" applyFill="1" applyBorder="1" applyAlignment="1" applyProtection="1">
      <alignment horizontal="left" vertical="center"/>
      <protection locked="0"/>
    </xf>
    <xf numFmtId="0" fontId="67" fillId="2" borderId="7" xfId="0" applyFont="1" applyFill="1" applyBorder="1" applyAlignment="1" applyProtection="1">
      <alignment horizontal="left" vertical="center"/>
      <protection locked="0"/>
    </xf>
    <xf numFmtId="0" fontId="67" fillId="2" borderId="15" xfId="0" applyFont="1" applyFill="1" applyBorder="1" applyAlignment="1" applyProtection="1">
      <alignment horizontal="left" vertical="center"/>
      <protection locked="0"/>
    </xf>
    <xf numFmtId="49" fontId="52" fillId="2" borderId="7" xfId="2" applyNumberForma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0" fillId="0" borderId="7" xfId="0" applyBorder="1" applyAlignment="1">
      <alignment horizontal="left" vertical="center" wrapText="1"/>
    </xf>
    <xf numFmtId="0" fontId="0" fillId="0" borderId="15" xfId="0" applyBorder="1" applyAlignment="1">
      <alignment horizontal="left" vertical="center" wrapText="1"/>
    </xf>
    <xf numFmtId="0" fontId="8" fillId="2" borderId="6" xfId="0" applyFont="1" applyFill="1" applyBorder="1" applyAlignment="1">
      <alignment horizontal="left" vertical="center" wrapText="1"/>
    </xf>
    <xf numFmtId="0" fontId="10" fillId="2" borderId="0" xfId="0" applyFont="1" applyFill="1" applyAlignment="1">
      <alignment horizontal="left" vertical="top" wrapText="1"/>
    </xf>
    <xf numFmtId="0" fontId="104" fillId="2" borderId="0" xfId="0" applyFont="1" applyFill="1" applyAlignment="1">
      <alignment horizontal="left" vertical="top" wrapText="1"/>
    </xf>
    <xf numFmtId="0" fontId="10" fillId="2" borderId="0" xfId="0" applyFont="1" applyFill="1" applyAlignment="1">
      <alignment horizontal="justify" vertical="top" wrapText="1"/>
    </xf>
    <xf numFmtId="0" fontId="60" fillId="3" borderId="6" xfId="0" applyFont="1" applyFill="1" applyBorder="1" applyAlignment="1" applyProtection="1">
      <alignment vertical="center"/>
      <protection locked="0"/>
    </xf>
    <xf numFmtId="0" fontId="0" fillId="3" borderId="7" xfId="0" applyFill="1" applyBorder="1" applyProtection="1">
      <protection locked="0"/>
    </xf>
    <xf numFmtId="0" fontId="0" fillId="3" borderId="15" xfId="0" applyFill="1" applyBorder="1" applyProtection="1">
      <protection locked="0"/>
    </xf>
    <xf numFmtId="0" fontId="10" fillId="2" borderId="0" xfId="0" applyFont="1" applyFill="1" applyAlignment="1">
      <alignment vertical="center" wrapText="1"/>
    </xf>
    <xf numFmtId="0" fontId="0" fillId="2" borderId="0" xfId="0" applyFill="1" applyAlignment="1">
      <alignment vertical="center" wrapText="1"/>
    </xf>
    <xf numFmtId="0" fontId="119" fillId="2" borderId="0" xfId="0" applyFont="1" applyFill="1" applyAlignment="1">
      <alignment wrapText="1"/>
    </xf>
    <xf numFmtId="0" fontId="120" fillId="2" borderId="0" xfId="0" applyFont="1" applyFill="1" applyAlignment="1">
      <alignment wrapText="1"/>
    </xf>
    <xf numFmtId="14" fontId="60" fillId="3" borderId="6" xfId="0" applyNumberFormat="1" applyFont="1" applyFill="1" applyBorder="1" applyAlignment="1" applyProtection="1">
      <alignment horizontal="center" vertical="center"/>
      <protection locked="0"/>
    </xf>
    <xf numFmtId="14" fontId="60" fillId="3" borderId="7" xfId="0" applyNumberFormat="1" applyFont="1" applyFill="1" applyBorder="1" applyAlignment="1" applyProtection="1">
      <alignment horizontal="center" vertical="center"/>
      <protection locked="0"/>
    </xf>
    <xf numFmtId="14" fontId="60" fillId="3" borderId="15" xfId="0" applyNumberFormat="1" applyFont="1" applyFill="1" applyBorder="1" applyAlignment="1" applyProtection="1">
      <alignment horizontal="center" vertical="center"/>
      <protection locked="0"/>
    </xf>
    <xf numFmtId="49" fontId="10" fillId="3" borderId="6" xfId="0" applyNumberFormat="1" applyFont="1" applyFill="1" applyBorder="1" applyAlignment="1" applyProtection="1">
      <alignment vertical="center"/>
      <protection locked="0"/>
    </xf>
    <xf numFmtId="49" fontId="10" fillId="3" borderId="7" xfId="0" applyNumberFormat="1" applyFont="1" applyFill="1" applyBorder="1" applyAlignment="1" applyProtection="1">
      <alignment vertical="center"/>
      <protection locked="0"/>
    </xf>
    <xf numFmtId="49" fontId="10" fillId="3" borderId="15" xfId="0" applyNumberFormat="1" applyFont="1" applyFill="1" applyBorder="1" applyAlignment="1" applyProtection="1">
      <alignment vertical="center"/>
      <protection locked="0"/>
    </xf>
    <xf numFmtId="0" fontId="10" fillId="2" borderId="0" xfId="0" applyFont="1" applyFill="1" applyAlignment="1">
      <alignment horizontal="right" shrinkToFit="1"/>
    </xf>
    <xf numFmtId="0" fontId="0" fillId="2" borderId="0" xfId="0" applyFill="1" applyAlignment="1">
      <alignment horizontal="right" shrinkToFit="1"/>
    </xf>
    <xf numFmtId="0" fontId="0" fillId="3" borderId="6" xfId="0" applyFill="1" applyBorder="1" applyAlignment="1" applyProtection="1">
      <alignment wrapText="1"/>
      <protection locked="0"/>
    </xf>
    <xf numFmtId="0" fontId="0" fillId="3" borderId="7" xfId="0" applyFill="1" applyBorder="1" applyAlignment="1" applyProtection="1">
      <alignment wrapText="1"/>
      <protection locked="0"/>
    </xf>
    <xf numFmtId="0" fontId="0" fillId="3" borderId="15" xfId="0" applyFill="1" applyBorder="1" applyAlignment="1" applyProtection="1">
      <alignment wrapText="1"/>
      <protection locked="0"/>
    </xf>
    <xf numFmtId="0" fontId="35" fillId="10" borderId="0" xfId="0" applyFont="1" applyFill="1" applyAlignment="1">
      <alignment vertical="center"/>
    </xf>
    <xf numFmtId="0" fontId="111" fillId="10" borderId="0" xfId="0" applyFont="1" applyFill="1"/>
    <xf numFmtId="49" fontId="10" fillId="2" borderId="0" xfId="0" applyNumberFormat="1" applyFont="1" applyFill="1" applyAlignment="1">
      <alignment horizontal="left" vertical="top" wrapText="1"/>
    </xf>
    <xf numFmtId="49" fontId="104" fillId="2" borderId="0" xfId="0" applyNumberFormat="1" applyFont="1" applyFill="1" applyAlignment="1">
      <alignment horizontal="left" vertical="top" wrapText="1"/>
    </xf>
    <xf numFmtId="0" fontId="60" fillId="2" borderId="0" xfId="0" applyFont="1" applyFill="1" applyAlignment="1">
      <alignment horizontal="justify" vertical="top" wrapText="1"/>
    </xf>
    <xf numFmtId="0" fontId="89" fillId="2" borderId="0" xfId="0" applyFont="1" applyFill="1" applyAlignment="1">
      <alignment horizontal="justify" vertical="center" wrapText="1"/>
    </xf>
    <xf numFmtId="0" fontId="60" fillId="2" borderId="0" xfId="0" applyFont="1" applyFill="1" applyAlignment="1">
      <alignment horizontal="justify" vertical="center" wrapText="1"/>
    </xf>
    <xf numFmtId="0" fontId="100" fillId="0" borderId="15" xfId="0" applyFont="1" applyBorder="1" applyAlignment="1">
      <alignment horizontal="right" vertical="center" indent="1"/>
    </xf>
    <xf numFmtId="0" fontId="0" fillId="2" borderId="7" xfId="0" applyFill="1" applyBorder="1" applyAlignment="1">
      <alignment horizontal="left" vertical="center" wrapText="1"/>
    </xf>
    <xf numFmtId="0" fontId="0" fillId="2" borderId="15" xfId="0" applyFill="1" applyBorder="1" applyAlignment="1">
      <alignment horizontal="left" vertical="center" wrapText="1"/>
    </xf>
    <xf numFmtId="0" fontId="67" fillId="2" borderId="6" xfId="0" applyFont="1"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3" fillId="2" borderId="16" xfId="0" applyFont="1" applyFill="1" applyBorder="1" applyAlignment="1">
      <alignment horizontal="left" vertical="center" wrapText="1"/>
    </xf>
    <xf numFmtId="0" fontId="100" fillId="2" borderId="16" xfId="0" applyFont="1" applyFill="1" applyBorder="1" applyAlignment="1">
      <alignment horizontal="left" vertical="center" wrapText="1"/>
    </xf>
    <xf numFmtId="0" fontId="110" fillId="2" borderId="24" xfId="0" applyFont="1" applyFill="1" applyBorder="1" applyAlignment="1">
      <alignment vertical="top" wrapText="1"/>
    </xf>
    <xf numFmtId="0" fontId="110" fillId="2" borderId="25" xfId="0" applyFont="1" applyFill="1" applyBorder="1" applyAlignment="1">
      <alignment vertical="top" wrapText="1"/>
    </xf>
    <xf numFmtId="0" fontId="67" fillId="5" borderId="6" xfId="0" applyFont="1" applyFill="1" applyBorder="1" applyAlignment="1">
      <alignment horizontal="left" vertical="center"/>
    </xf>
    <xf numFmtId="0" fontId="0" fillId="5" borderId="7" xfId="0" applyFill="1" applyBorder="1" applyAlignment="1">
      <alignment horizontal="left" vertical="center"/>
    </xf>
    <xf numFmtId="0" fontId="0" fillId="5" borderId="15" xfId="0" applyFill="1" applyBorder="1" applyAlignment="1">
      <alignment horizontal="left" vertical="center"/>
    </xf>
    <xf numFmtId="0" fontId="60" fillId="2" borderId="20" xfId="0" applyFont="1" applyFill="1" applyBorder="1" applyAlignment="1">
      <alignment horizontal="center" vertical="center"/>
    </xf>
    <xf numFmtId="0" fontId="60" fillId="2" borderId="0" xfId="0" applyFont="1" applyFill="1" applyAlignment="1">
      <alignment horizontal="center" vertical="center"/>
    </xf>
    <xf numFmtId="0" fontId="60" fillId="2" borderId="22" xfId="0" applyFont="1" applyFill="1" applyBorder="1" applyAlignment="1">
      <alignment horizontal="center" vertical="center"/>
    </xf>
    <xf numFmtId="0" fontId="60" fillId="2" borderId="45" xfId="0" applyFont="1" applyFill="1" applyBorder="1" applyAlignment="1">
      <alignment vertical="top" wrapText="1"/>
    </xf>
    <xf numFmtId="0" fontId="0" fillId="2" borderId="46" xfId="0" applyFill="1" applyBorder="1" applyAlignment="1">
      <alignment vertical="top"/>
    </xf>
    <xf numFmtId="0" fontId="0" fillId="2" borderId="47" xfId="0" applyFill="1" applyBorder="1" applyAlignment="1">
      <alignment vertical="top"/>
    </xf>
    <xf numFmtId="0" fontId="110" fillId="2" borderId="0" xfId="0" applyFont="1" applyFill="1" applyAlignment="1">
      <alignment horizontal="left" vertical="top"/>
    </xf>
    <xf numFmtId="0" fontId="121" fillId="2" borderId="0" xfId="0" applyFont="1" applyFill="1" applyAlignment="1">
      <alignment horizontal="center" vertical="center"/>
    </xf>
    <xf numFmtId="0" fontId="67" fillId="5" borderId="6" xfId="0" applyFont="1" applyFill="1" applyBorder="1" applyAlignment="1">
      <alignment horizontal="left" vertical="center" wrapText="1"/>
    </xf>
    <xf numFmtId="0" fontId="67" fillId="5" borderId="7" xfId="0" applyFont="1" applyFill="1" applyBorder="1" applyAlignment="1">
      <alignment horizontal="left" vertical="center" wrapText="1"/>
    </xf>
    <xf numFmtId="0" fontId="110" fillId="2" borderId="28" xfId="0" applyFont="1" applyFill="1" applyBorder="1" applyAlignment="1">
      <alignment vertical="top"/>
    </xf>
    <xf numFmtId="0" fontId="110" fillId="2" borderId="44" xfId="0" applyFont="1" applyFill="1" applyBorder="1" applyAlignment="1">
      <alignment vertical="top"/>
    </xf>
    <xf numFmtId="0" fontId="7" fillId="2" borderId="16" xfId="0" applyFont="1" applyFill="1" applyBorder="1" applyAlignment="1">
      <alignment horizontal="center" vertical="center"/>
    </xf>
    <xf numFmtId="0" fontId="2" fillId="2" borderId="16" xfId="0" applyFont="1" applyFill="1" applyBorder="1" applyAlignment="1">
      <alignment horizontal="center" vertical="center"/>
    </xf>
    <xf numFmtId="49" fontId="3" fillId="3" borderId="6" xfId="0" applyNumberFormat="1" applyFont="1" applyFill="1" applyBorder="1" applyAlignment="1" applyProtection="1">
      <alignment vertical="center" wrapText="1" shrinkToFit="1"/>
      <protection locked="0"/>
    </xf>
    <xf numFmtId="49" fontId="3" fillId="3" borderId="7" xfId="0" applyNumberFormat="1" applyFont="1" applyFill="1" applyBorder="1" applyAlignment="1" applyProtection="1">
      <alignment vertical="center" wrapText="1" shrinkToFit="1"/>
      <protection locked="0"/>
    </xf>
    <xf numFmtId="49" fontId="3" fillId="3" borderId="15" xfId="0" applyNumberFormat="1" applyFont="1" applyFill="1" applyBorder="1" applyAlignment="1" applyProtection="1">
      <alignment vertical="center" wrapText="1" shrinkToFit="1"/>
      <protection locked="0"/>
    </xf>
    <xf numFmtId="0" fontId="27" fillId="5" borderId="0" xfId="0" applyFont="1" applyFill="1" applyAlignment="1">
      <alignment horizontal="justify" vertical="top" wrapText="1"/>
    </xf>
    <xf numFmtId="0" fontId="124" fillId="5" borderId="0" xfId="0" applyFont="1" applyFill="1" applyAlignment="1">
      <alignment horizontal="justify" vertical="top" wrapText="1"/>
    </xf>
    <xf numFmtId="0" fontId="125" fillId="2" borderId="0" xfId="0" applyFont="1" applyFill="1" applyAlignment="1">
      <alignment horizontal="center" wrapText="1"/>
    </xf>
    <xf numFmtId="0" fontId="126" fillId="2" borderId="0" xfId="0" applyFont="1" applyFill="1" applyAlignment="1">
      <alignment horizontal="center"/>
    </xf>
    <xf numFmtId="0" fontId="7" fillId="2" borderId="48" xfId="0" applyFont="1" applyFill="1" applyBorder="1" applyAlignment="1">
      <alignment horizontal="left" vertical="center" wrapText="1"/>
    </xf>
    <xf numFmtId="0" fontId="104" fillId="2" borderId="49" xfId="0" applyFont="1" applyFill="1" applyBorder="1"/>
    <xf numFmtId="0" fontId="104" fillId="2" borderId="50" xfId="0" applyFont="1" applyFill="1" applyBorder="1"/>
    <xf numFmtId="0" fontId="7" fillId="2" borderId="51" xfId="0" applyFont="1" applyFill="1" applyBorder="1" applyAlignment="1">
      <alignment horizontal="left" vertical="center" wrapText="1"/>
    </xf>
    <xf numFmtId="0" fontId="104" fillId="2" borderId="16" xfId="0" applyFont="1" applyFill="1" applyBorder="1"/>
    <xf numFmtId="0" fontId="104" fillId="2" borderId="52" xfId="0" applyFont="1" applyFill="1" applyBorder="1"/>
    <xf numFmtId="0" fontId="2" fillId="2" borderId="53" xfId="0" applyFont="1" applyFill="1" applyBorder="1" applyAlignment="1">
      <alignment horizontal="left" vertical="center"/>
    </xf>
    <xf numFmtId="0" fontId="0" fillId="2" borderId="49" xfId="0" applyFill="1" applyBorder="1" applyAlignment="1">
      <alignment horizontal="left" vertical="center"/>
    </xf>
    <xf numFmtId="0" fontId="0" fillId="2" borderId="54" xfId="0" applyFill="1" applyBorder="1" applyAlignment="1">
      <alignment horizontal="left" vertical="center"/>
    </xf>
    <xf numFmtId="16" fontId="127" fillId="2" borderId="24" xfId="0" applyNumberFormat="1" applyFont="1" applyFill="1" applyBorder="1" applyAlignment="1">
      <alignment horizontal="left" vertical="center" wrapText="1"/>
    </xf>
    <xf numFmtId="0" fontId="7" fillId="2" borderId="55" xfId="0" applyFont="1" applyFill="1" applyBorder="1" applyAlignment="1">
      <alignment horizontal="left" vertical="center" wrapText="1"/>
    </xf>
    <xf numFmtId="0" fontId="104" fillId="2" borderId="56" xfId="0" applyFont="1" applyFill="1" applyBorder="1"/>
    <xf numFmtId="0" fontId="104" fillId="2" borderId="57" xfId="0" applyFont="1" applyFill="1" applyBorder="1"/>
    <xf numFmtId="0" fontId="61" fillId="6" borderId="25" xfId="0" applyFont="1" applyFill="1" applyBorder="1" applyAlignment="1">
      <alignment horizontal="left" vertical="center" wrapText="1"/>
    </xf>
    <xf numFmtId="0" fontId="128" fillId="6" borderId="56" xfId="0" applyFont="1" applyFill="1" applyBorder="1" applyAlignment="1">
      <alignment horizontal="left" vertical="center" wrapText="1"/>
    </xf>
    <xf numFmtId="0" fontId="128" fillId="6" borderId="58" xfId="0" applyFont="1" applyFill="1" applyBorder="1" applyAlignment="1">
      <alignment horizontal="left" vertical="center" wrapText="1"/>
    </xf>
    <xf numFmtId="0" fontId="7" fillId="2" borderId="59" xfId="0" applyFont="1" applyFill="1" applyBorder="1" applyAlignment="1">
      <alignment horizontal="left" vertical="center" wrapText="1"/>
    </xf>
    <xf numFmtId="0" fontId="104" fillId="2" borderId="60" xfId="0" applyFont="1" applyFill="1" applyBorder="1"/>
    <xf numFmtId="0" fontId="104" fillId="2" borderId="61" xfId="0" applyFont="1" applyFill="1" applyBorder="1"/>
    <xf numFmtId="166" fontId="2" fillId="2" borderId="62" xfId="0" applyNumberFormat="1" applyFont="1" applyFill="1" applyBorder="1" applyAlignment="1">
      <alignment horizontal="left" vertical="center"/>
    </xf>
    <xf numFmtId="166" fontId="0" fillId="2" borderId="60" xfId="0" applyNumberFormat="1" applyFill="1" applyBorder="1" applyAlignment="1">
      <alignment horizontal="left" vertical="center"/>
    </xf>
    <xf numFmtId="166" fontId="0" fillId="2" borderId="63" xfId="0" applyNumberFormat="1" applyFill="1" applyBorder="1" applyAlignment="1">
      <alignment horizontal="left" vertical="center"/>
    </xf>
    <xf numFmtId="0" fontId="2" fillId="2" borderId="15" xfId="0" applyFont="1" applyFill="1" applyBorder="1" applyAlignment="1">
      <alignment horizontal="left" vertical="center" shrinkToFit="1"/>
    </xf>
    <xf numFmtId="0" fontId="0" fillId="2" borderId="16" xfId="0" applyFill="1" applyBorder="1" applyAlignment="1">
      <alignment horizontal="left" vertical="center" shrinkToFit="1"/>
    </xf>
    <xf numFmtId="0" fontId="0" fillId="2" borderId="64" xfId="0" applyFill="1" applyBorder="1" applyAlignment="1">
      <alignment horizontal="left" vertical="center" shrinkToFit="1"/>
    </xf>
    <xf numFmtId="0" fontId="2" fillId="3" borderId="15" xfId="0" applyFont="1" applyFill="1" applyBorder="1" applyAlignment="1" applyProtection="1">
      <alignment horizontal="left" vertical="center" wrapText="1"/>
      <protection locked="0"/>
    </xf>
    <xf numFmtId="0" fontId="0" fillId="3" borderId="16" xfId="0" applyFill="1" applyBorder="1" applyAlignment="1" applyProtection="1">
      <alignment horizontal="left" vertical="center" wrapText="1"/>
      <protection locked="0"/>
    </xf>
    <xf numFmtId="0" fontId="0" fillId="3" borderId="64" xfId="0" applyFill="1" applyBorder="1" applyAlignment="1" applyProtection="1">
      <alignment horizontal="left" vertical="center" wrapText="1"/>
      <protection locked="0"/>
    </xf>
    <xf numFmtId="0" fontId="104" fillId="3" borderId="65" xfId="0" applyFont="1" applyFill="1" applyBorder="1" applyAlignment="1" applyProtection="1">
      <alignment horizontal="left" vertical="center" wrapText="1"/>
      <protection locked="0"/>
    </xf>
    <xf numFmtId="0" fontId="104" fillId="0" borderId="66" xfId="0" applyFont="1" applyBorder="1" applyAlignment="1" applyProtection="1">
      <alignment horizontal="left" vertical="center" wrapText="1"/>
      <protection locked="0"/>
    </xf>
    <xf numFmtId="0" fontId="104" fillId="0" borderId="67" xfId="0" applyFont="1" applyBorder="1" applyAlignment="1" applyProtection="1">
      <alignment horizontal="left" vertical="center" wrapText="1"/>
      <protection locked="0"/>
    </xf>
    <xf numFmtId="168" fontId="3" fillId="3" borderId="6" xfId="0" applyNumberFormat="1" applyFont="1" applyFill="1" applyBorder="1" applyAlignment="1" applyProtection="1">
      <alignment horizontal="left" vertical="center"/>
      <protection locked="0"/>
    </xf>
    <xf numFmtId="168" fontId="3" fillId="3" borderId="7" xfId="0" applyNumberFormat="1" applyFont="1" applyFill="1" applyBorder="1" applyAlignment="1" applyProtection="1">
      <alignment horizontal="left" vertical="center"/>
      <protection locked="0"/>
    </xf>
    <xf numFmtId="168" fontId="3" fillId="3" borderId="15" xfId="0" applyNumberFormat="1" applyFont="1" applyFill="1" applyBorder="1"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5" fillId="2" borderId="0" xfId="0" applyFont="1" applyFill="1" applyAlignment="1">
      <alignment horizontal="justify" vertical="center" wrapText="1"/>
    </xf>
    <xf numFmtId="0" fontId="122" fillId="2" borderId="0" xfId="0" applyFont="1" applyFill="1" applyAlignment="1">
      <alignment horizontal="justify" vertical="center" wrapText="1"/>
    </xf>
    <xf numFmtId="14" fontId="3" fillId="3" borderId="6" xfId="0" applyNumberFormat="1" applyFont="1" applyFill="1" applyBorder="1" applyAlignment="1" applyProtection="1">
      <alignment horizontal="center" vertical="center"/>
      <protection locked="0"/>
    </xf>
    <xf numFmtId="49" fontId="2" fillId="3" borderId="6" xfId="0" applyNumberFormat="1" applyFont="1" applyFill="1" applyBorder="1" applyAlignment="1" applyProtection="1">
      <alignment horizontal="left" vertical="center" wrapText="1"/>
      <protection locked="0"/>
    </xf>
    <xf numFmtId="49" fontId="104" fillId="3" borderId="7" xfId="0" applyNumberFormat="1" applyFont="1" applyFill="1" applyBorder="1" applyAlignment="1" applyProtection="1">
      <alignment horizontal="left" vertical="center" wrapText="1"/>
      <protection locked="0"/>
    </xf>
    <xf numFmtId="49" fontId="104" fillId="3" borderId="15" xfId="0" applyNumberFormat="1" applyFont="1" applyFill="1" applyBorder="1" applyAlignment="1" applyProtection="1">
      <alignment horizontal="left" vertical="center" wrapText="1"/>
      <protection locked="0"/>
    </xf>
    <xf numFmtId="10" fontId="8" fillId="2" borderId="16" xfId="0" applyNumberFormat="1" applyFont="1" applyFill="1" applyBorder="1" applyAlignment="1">
      <alignment vertical="center" wrapText="1"/>
    </xf>
    <xf numFmtId="0" fontId="7" fillId="2" borderId="16" xfId="0" applyFont="1" applyFill="1" applyBorder="1" applyAlignment="1">
      <alignment vertical="center" wrapText="1"/>
    </xf>
    <xf numFmtId="0" fontId="0" fillId="0" borderId="7"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49" fontId="129" fillId="2" borderId="68" xfId="0" applyNumberFormat="1" applyFont="1" applyFill="1" applyBorder="1" applyAlignment="1">
      <alignment horizontal="left" vertical="center" wrapText="1"/>
    </xf>
    <xf numFmtId="49" fontId="130" fillId="2" borderId="69" xfId="0" applyNumberFormat="1" applyFont="1" applyFill="1" applyBorder="1" applyAlignment="1">
      <alignment horizontal="left" vertical="center" wrapText="1"/>
    </xf>
    <xf numFmtId="49" fontId="130" fillId="2" borderId="70" xfId="0" applyNumberFormat="1" applyFont="1" applyFill="1" applyBorder="1" applyAlignment="1">
      <alignment horizontal="left" vertical="center" wrapText="1"/>
    </xf>
    <xf numFmtId="0" fontId="61" fillId="2" borderId="7" xfId="0" applyFont="1" applyFill="1" applyBorder="1" applyAlignment="1">
      <alignment horizontal="left" vertical="center"/>
    </xf>
    <xf numFmtId="0" fontId="61" fillId="2" borderId="15" xfId="0" applyFont="1" applyFill="1" applyBorder="1" applyAlignment="1">
      <alignment horizontal="left" vertical="center"/>
    </xf>
    <xf numFmtId="0" fontId="67" fillId="3" borderId="6" xfId="0" applyFont="1" applyFill="1"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49" fontId="67" fillId="3" borderId="6" xfId="0" applyNumberFormat="1" applyFont="1" applyFill="1"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0" fillId="0" borderId="15" xfId="0" applyNumberFormat="1" applyBorder="1" applyAlignment="1" applyProtection="1">
      <alignment horizontal="left" vertical="center"/>
      <protection locked="0"/>
    </xf>
    <xf numFmtId="0" fontId="16" fillId="2" borderId="0" xfId="0" applyFont="1" applyFill="1" applyAlignment="1">
      <alignment horizontal="center"/>
    </xf>
    <xf numFmtId="0" fontId="17" fillId="2" borderId="0" xfId="0" applyFont="1" applyFill="1" applyAlignment="1">
      <alignment horizontal="center"/>
    </xf>
    <xf numFmtId="0" fontId="131" fillId="2" borderId="0" xfId="0" applyFont="1" applyFill="1"/>
    <xf numFmtId="0" fontId="2" fillId="2" borderId="0" xfId="0" applyFont="1" applyFill="1" applyAlignment="1">
      <alignment horizontal="center"/>
    </xf>
    <xf numFmtId="0" fontId="104" fillId="2" borderId="0" xfId="0" applyFont="1" applyFill="1"/>
    <xf numFmtId="0" fontId="53" fillId="0" borderId="7" xfId="0" applyFont="1" applyBorder="1" applyAlignment="1">
      <alignment horizontal="center" vertical="center"/>
    </xf>
    <xf numFmtId="0" fontId="53" fillId="0" borderId="15" xfId="0" applyFont="1" applyBorder="1" applyAlignment="1">
      <alignment horizontal="center" vertical="center"/>
    </xf>
    <xf numFmtId="14" fontId="3" fillId="2" borderId="6" xfId="0" applyNumberFormat="1" applyFont="1" applyFill="1" applyBorder="1" applyAlignment="1" applyProtection="1">
      <alignment horizontal="center" vertical="center"/>
      <protection locked="0"/>
    </xf>
    <xf numFmtId="0" fontId="0" fillId="2" borderId="7" xfId="0" applyFill="1" applyBorder="1" applyAlignment="1">
      <alignment vertical="center"/>
    </xf>
    <xf numFmtId="0" fontId="0" fillId="2" borderId="15" xfId="0" applyFill="1" applyBorder="1" applyAlignment="1">
      <alignment vertical="center"/>
    </xf>
    <xf numFmtId="0" fontId="100" fillId="2" borderId="7" xfId="0" applyFont="1" applyFill="1" applyBorder="1" applyAlignment="1">
      <alignment horizontal="center" vertical="center" wrapText="1"/>
    </xf>
    <xf numFmtId="0" fontId="100" fillId="2" borderId="15" xfId="0" applyFont="1" applyFill="1" applyBorder="1" applyAlignment="1">
      <alignment horizontal="center" vertical="center" wrapText="1"/>
    </xf>
    <xf numFmtId="0" fontId="132" fillId="2" borderId="6" xfId="0" applyFont="1" applyFill="1" applyBorder="1" applyAlignment="1">
      <alignment horizontal="center" vertical="center"/>
    </xf>
    <xf numFmtId="0" fontId="133" fillId="2" borderId="7" xfId="0" applyFont="1" applyFill="1" applyBorder="1" applyAlignment="1">
      <alignment horizontal="center" vertical="center"/>
    </xf>
    <xf numFmtId="0" fontId="133" fillId="2" borderId="15" xfId="0" applyFont="1" applyFill="1" applyBorder="1" applyAlignment="1">
      <alignment horizontal="center" vertical="center"/>
    </xf>
    <xf numFmtId="1" fontId="2" fillId="3" borderId="6" xfId="0" applyNumberFormat="1" applyFont="1" applyFill="1" applyBorder="1" applyAlignment="1" applyProtection="1">
      <alignment horizontal="center" vertical="center"/>
      <protection locked="0"/>
    </xf>
    <xf numFmtId="1" fontId="2" fillId="3" borderId="7" xfId="0" applyNumberFormat="1" applyFont="1" applyFill="1" applyBorder="1" applyAlignment="1" applyProtection="1">
      <alignment horizontal="center" vertical="center"/>
      <protection locked="0"/>
    </xf>
    <xf numFmtId="1" fontId="2" fillId="3" borderId="15" xfId="0" applyNumberFormat="1" applyFont="1" applyFill="1" applyBorder="1" applyAlignment="1" applyProtection="1">
      <alignment horizontal="center" vertical="center"/>
      <protection locked="0"/>
    </xf>
    <xf numFmtId="0" fontId="67" fillId="2" borderId="6" xfId="0" applyFont="1" applyFill="1" applyBorder="1" applyAlignment="1">
      <alignment horizontal="center" vertical="center"/>
    </xf>
    <xf numFmtId="0" fontId="100" fillId="2" borderId="7" xfId="0" applyFont="1" applyFill="1" applyBorder="1" applyAlignment="1">
      <alignment horizontal="center"/>
    </xf>
    <xf numFmtId="0" fontId="100" fillId="2" borderId="15" xfId="0" applyFont="1" applyFill="1" applyBorder="1" applyAlignment="1">
      <alignment horizontal="center"/>
    </xf>
    <xf numFmtId="0" fontId="81" fillId="2" borderId="0" xfId="0" applyFont="1" applyFill="1"/>
    <xf numFmtId="0" fontId="134" fillId="0" borderId="0" xfId="0" applyFont="1"/>
    <xf numFmtId="0" fontId="0" fillId="0" borderId="0" xfId="0" applyAlignment="1">
      <alignment horizontal="justify" vertical="top" wrapText="1"/>
    </xf>
    <xf numFmtId="168" fontId="3" fillId="2" borderId="6" xfId="0" applyNumberFormat="1" applyFont="1" applyFill="1" applyBorder="1" applyAlignment="1">
      <alignment horizontal="left" vertical="center"/>
    </xf>
    <xf numFmtId="168" fontId="3" fillId="2" borderId="7" xfId="0" applyNumberFormat="1" applyFont="1" applyFill="1" applyBorder="1" applyAlignment="1">
      <alignment horizontal="left" vertical="center"/>
    </xf>
    <xf numFmtId="168" fontId="3" fillId="2" borderId="15" xfId="0" applyNumberFormat="1" applyFont="1" applyFill="1" applyBorder="1" applyAlignment="1">
      <alignment horizontal="left" vertical="center"/>
    </xf>
    <xf numFmtId="4" fontId="3" fillId="3" borderId="6" xfId="0" applyNumberFormat="1" applyFont="1" applyFill="1" applyBorder="1" applyAlignment="1" applyProtection="1">
      <alignment vertical="center" wrapText="1"/>
      <protection locked="0"/>
    </xf>
    <xf numFmtId="4" fontId="3" fillId="3" borderId="7" xfId="0" applyNumberFormat="1" applyFont="1" applyFill="1" applyBorder="1" applyAlignment="1" applyProtection="1">
      <alignment vertical="center" wrapText="1"/>
      <protection locked="0"/>
    </xf>
    <xf numFmtId="4" fontId="3" fillId="3" borderId="15" xfId="0" applyNumberFormat="1" applyFont="1" applyFill="1" applyBorder="1" applyAlignment="1" applyProtection="1">
      <alignment vertical="center" wrapText="1"/>
      <protection locked="0"/>
    </xf>
    <xf numFmtId="10" fontId="2" fillId="2" borderId="16" xfId="0" applyNumberFormat="1" applyFont="1" applyFill="1" applyBorder="1" applyAlignment="1">
      <alignment vertical="center" shrinkToFit="1"/>
    </xf>
    <xf numFmtId="0" fontId="8" fillId="2" borderId="16" xfId="0" applyFont="1" applyFill="1" applyBorder="1" applyAlignment="1">
      <alignment vertical="center"/>
    </xf>
    <xf numFmtId="0" fontId="7" fillId="2" borderId="16" xfId="0" applyFont="1" applyFill="1" applyBorder="1" applyAlignment="1">
      <alignment vertical="center"/>
    </xf>
    <xf numFmtId="0" fontId="135" fillId="2" borderId="16" xfId="0" applyFont="1" applyFill="1" applyBorder="1" applyAlignment="1">
      <alignment vertical="center" wrapText="1"/>
    </xf>
    <xf numFmtId="0" fontId="136" fillId="0" borderId="16" xfId="0" applyFont="1" applyBorder="1" applyAlignment="1">
      <alignment horizontal="center" vertical="center"/>
    </xf>
    <xf numFmtId="0" fontId="137" fillId="2" borderId="7" xfId="0" applyFont="1" applyFill="1" applyBorder="1" applyAlignment="1">
      <alignment horizontal="right" vertical="center"/>
    </xf>
    <xf numFmtId="0" fontId="138" fillId="0" borderId="7" xfId="0" applyFont="1" applyBorder="1" applyAlignment="1">
      <alignment horizontal="right" vertical="center"/>
    </xf>
    <xf numFmtId="0" fontId="138" fillId="0" borderId="15" xfId="0" applyFont="1" applyBorder="1" applyAlignment="1">
      <alignment horizontal="right" vertical="center"/>
    </xf>
    <xf numFmtId="16" fontId="54" fillId="2" borderId="7" xfId="0" applyNumberFormat="1" applyFont="1" applyFill="1" applyBorder="1"/>
    <xf numFmtId="0" fontId="0" fillId="0" borderId="7" xfId="0" applyBorder="1"/>
    <xf numFmtId="0" fontId="3" fillId="2" borderId="16" xfId="0" applyFont="1" applyFill="1" applyBorder="1" applyAlignment="1">
      <alignment vertical="center" wrapText="1"/>
    </xf>
    <xf numFmtId="0" fontId="104" fillId="2" borderId="18" xfId="0" applyFont="1" applyFill="1" applyBorder="1" applyAlignment="1">
      <alignment horizontal="center" vertical="center" wrapText="1"/>
    </xf>
    <xf numFmtId="0" fontId="104" fillId="2" borderId="19"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165" fontId="5" fillId="2" borderId="18" xfId="0" applyNumberFormat="1" applyFont="1" applyFill="1" applyBorder="1" applyAlignment="1">
      <alignment horizontal="left" vertical="center" shrinkToFit="1"/>
    </xf>
    <xf numFmtId="0" fontId="139" fillId="0" borderId="18" xfId="0" applyFont="1" applyBorder="1" applyAlignment="1">
      <alignment horizontal="left" vertical="center" shrinkToFit="1"/>
    </xf>
    <xf numFmtId="4" fontId="135" fillId="2" borderId="6" xfId="0" applyNumberFormat="1" applyFont="1" applyFill="1" applyBorder="1" applyAlignment="1">
      <alignment vertical="center" wrapText="1"/>
    </xf>
    <xf numFmtId="4" fontId="135" fillId="2" borderId="7" xfId="0" applyNumberFormat="1" applyFont="1" applyFill="1" applyBorder="1" applyAlignment="1">
      <alignment vertical="center" wrapText="1"/>
    </xf>
    <xf numFmtId="4" fontId="135" fillId="2" borderId="15" xfId="0" applyNumberFormat="1" applyFont="1" applyFill="1" applyBorder="1" applyAlignment="1">
      <alignment vertical="center" wrapText="1"/>
    </xf>
    <xf numFmtId="0" fontId="20" fillId="2" borderId="6" xfId="0" applyFont="1" applyFill="1" applyBorder="1" applyAlignment="1">
      <alignment horizontal="center" vertical="center"/>
    </xf>
    <xf numFmtId="0" fontId="136" fillId="0" borderId="7" xfId="0" applyFont="1" applyBorder="1" applyAlignment="1">
      <alignment horizontal="center" vertical="center"/>
    </xf>
    <xf numFmtId="0" fontId="136" fillId="0" borderId="15" xfId="0" applyFont="1" applyBorder="1" applyAlignment="1">
      <alignment horizontal="center" vertical="center"/>
    </xf>
    <xf numFmtId="49" fontId="2" fillId="3" borderId="6" xfId="0" applyNumberFormat="1" applyFont="1" applyFill="1" applyBorder="1" applyAlignment="1" applyProtection="1">
      <alignment horizontal="center" vertical="center"/>
      <protection locked="0"/>
    </xf>
    <xf numFmtId="49" fontId="2" fillId="3" borderId="7" xfId="0" applyNumberFormat="1" applyFont="1" applyFill="1" applyBorder="1" applyAlignment="1" applyProtection="1">
      <alignment horizontal="center" vertical="center"/>
      <protection locked="0"/>
    </xf>
    <xf numFmtId="49" fontId="2" fillId="3" borderId="15" xfId="0" applyNumberFormat="1" applyFont="1" applyFill="1" applyBorder="1" applyAlignment="1" applyProtection="1">
      <alignment horizontal="center" vertical="center"/>
      <protection locked="0"/>
    </xf>
    <xf numFmtId="49" fontId="2" fillId="3" borderId="6" xfId="0" applyNumberFormat="1" applyFont="1" applyFill="1" applyBorder="1" applyAlignment="1" applyProtection="1">
      <alignment horizontal="center" vertical="center" wrapText="1"/>
      <protection locked="0"/>
    </xf>
    <xf numFmtId="0" fontId="0" fillId="0" borderId="7" xfId="0" applyBorder="1" applyAlignment="1" applyProtection="1">
      <alignment vertical="center"/>
      <protection locked="0"/>
    </xf>
    <xf numFmtId="0" fontId="0" fillId="0" borderId="15" xfId="0" applyBorder="1" applyAlignment="1" applyProtection="1">
      <alignment vertical="center"/>
      <protection locked="0"/>
    </xf>
    <xf numFmtId="14" fontId="67" fillId="3" borderId="6" xfId="0" applyNumberFormat="1" applyFont="1" applyFill="1" applyBorder="1" applyAlignment="1" applyProtection="1">
      <alignment horizontal="center" vertical="center"/>
      <protection locked="0"/>
    </xf>
    <xf numFmtId="0" fontId="67" fillId="0" borderId="7" xfId="0" applyFont="1" applyBorder="1" applyAlignment="1" applyProtection="1">
      <alignment horizontal="center" vertical="center"/>
      <protection locked="0"/>
    </xf>
    <xf numFmtId="0" fontId="67" fillId="0" borderId="15" xfId="0" applyFont="1" applyBorder="1" applyAlignment="1" applyProtection="1">
      <alignment horizontal="center" vertical="center"/>
      <protection locked="0"/>
    </xf>
    <xf numFmtId="0" fontId="3" fillId="2" borderId="6" xfId="0" applyFont="1" applyFill="1" applyBorder="1" applyAlignment="1">
      <alignment horizontal="center" vertical="center" shrinkToFit="1"/>
    </xf>
    <xf numFmtId="0" fontId="0" fillId="2" borderId="7"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6" xfId="0" applyFill="1" applyBorder="1" applyAlignment="1">
      <alignment horizontal="center" vertical="center" shrinkToFit="1"/>
    </xf>
    <xf numFmtId="166" fontId="2" fillId="3" borderId="7" xfId="0" applyNumberFormat="1" applyFont="1" applyFill="1" applyBorder="1" applyAlignment="1" applyProtection="1">
      <alignment horizontal="center" vertical="center" shrinkToFit="1"/>
      <protection locked="0"/>
    </xf>
    <xf numFmtId="0" fontId="0" fillId="0" borderId="7" xfId="0" applyBorder="1" applyProtection="1">
      <protection locked="0"/>
    </xf>
    <xf numFmtId="0" fontId="7" fillId="2" borderId="6" xfId="0" applyFont="1" applyFill="1" applyBorder="1" applyAlignment="1">
      <alignment horizontal="left" vertical="center" wrapText="1"/>
    </xf>
    <xf numFmtId="0" fontId="0" fillId="0" borderId="71" xfId="0" applyBorder="1"/>
    <xf numFmtId="166" fontId="2" fillId="2" borderId="7" xfId="0" applyNumberFormat="1" applyFont="1" applyFill="1" applyBorder="1" applyAlignment="1">
      <alignment horizontal="left" vertical="center"/>
    </xf>
    <xf numFmtId="0" fontId="0" fillId="0" borderId="31" xfId="0" applyBorder="1" applyAlignment="1">
      <alignment horizontal="left" vertical="center"/>
    </xf>
    <xf numFmtId="0" fontId="100" fillId="2" borderId="7" xfId="0" applyFont="1" applyFill="1" applyBorder="1" applyAlignment="1">
      <alignment horizontal="left" vertical="center" wrapText="1"/>
    </xf>
    <xf numFmtId="0" fontId="100" fillId="2" borderId="15" xfId="0" applyFont="1" applyFill="1" applyBorder="1" applyAlignment="1">
      <alignment horizontal="left" vertical="center" wrapText="1"/>
    </xf>
    <xf numFmtId="0" fontId="67" fillId="3" borderId="6" xfId="0" applyFont="1" applyFill="1" applyBorder="1" applyAlignment="1" applyProtection="1">
      <alignment horizontal="left" vertical="center" wrapText="1"/>
      <protection locked="0"/>
    </xf>
    <xf numFmtId="0" fontId="0" fillId="0" borderId="7" xfId="0" applyBorder="1" applyAlignment="1">
      <alignment horizontal="right" vertical="center" indent="1"/>
    </xf>
    <xf numFmtId="0" fontId="0" fillId="0" borderId="15" xfId="0" applyBorder="1" applyAlignment="1">
      <alignment horizontal="right" vertical="center" indent="1"/>
    </xf>
    <xf numFmtId="0" fontId="8" fillId="2" borderId="16" xfId="0" applyFont="1" applyFill="1" applyBorder="1" applyAlignment="1">
      <alignment horizontal="right" vertical="center" wrapText="1" indent="1"/>
    </xf>
    <xf numFmtId="0" fontId="117" fillId="2" borderId="16" xfId="0" applyFont="1" applyFill="1" applyBorder="1" applyAlignment="1">
      <alignment horizontal="right" vertical="center" wrapText="1" indent="1"/>
    </xf>
    <xf numFmtId="0" fontId="100" fillId="0" borderId="16" xfId="0" applyFont="1" applyBorder="1" applyAlignment="1">
      <alignment horizontal="right" vertical="center" indent="1"/>
    </xf>
    <xf numFmtId="0" fontId="8" fillId="14" borderId="16" xfId="0" applyFont="1" applyFill="1" applyBorder="1" applyAlignment="1">
      <alignment horizontal="center" vertical="center"/>
    </xf>
    <xf numFmtId="0" fontId="56" fillId="3" borderId="0" xfId="0" applyFont="1" applyFill="1" applyAlignment="1">
      <alignment horizontal="center"/>
    </xf>
    <xf numFmtId="0" fontId="53" fillId="3" borderId="0" xfId="0" applyFont="1" applyFill="1" applyAlignment="1">
      <alignment horizontal="center"/>
    </xf>
    <xf numFmtId="16" fontId="54" fillId="2" borderId="8" xfId="0" applyNumberFormat="1" applyFont="1" applyFill="1" applyBorder="1" applyAlignment="1">
      <alignment horizontal="left" vertical="center" wrapText="1"/>
    </xf>
    <xf numFmtId="16" fontId="54" fillId="2" borderId="9" xfId="0" applyNumberFormat="1" applyFont="1" applyFill="1" applyBorder="1" applyAlignment="1">
      <alignment horizontal="left" vertical="center" wrapText="1"/>
    </xf>
    <xf numFmtId="16" fontId="57" fillId="3" borderId="72" xfId="0" applyNumberFormat="1" applyFont="1" applyFill="1" applyBorder="1" applyAlignment="1">
      <alignment horizontal="center" vertical="center" wrapText="1"/>
    </xf>
    <xf numFmtId="16" fontId="57" fillId="3" borderId="73" xfId="0" applyNumberFormat="1" applyFont="1" applyFill="1" applyBorder="1" applyAlignment="1">
      <alignment horizontal="center" vertical="center" wrapText="1"/>
    </xf>
    <xf numFmtId="16" fontId="54" fillId="2" borderId="74" xfId="0" applyNumberFormat="1" applyFont="1" applyFill="1" applyBorder="1" applyAlignment="1">
      <alignment horizontal="left" vertical="center" wrapText="1"/>
    </xf>
    <xf numFmtId="16" fontId="54" fillId="2" borderId="75" xfId="0" applyNumberFormat="1" applyFont="1" applyFill="1" applyBorder="1" applyAlignment="1">
      <alignment horizontal="left" vertical="center" wrapText="1"/>
    </xf>
    <xf numFmtId="16" fontId="54" fillId="3" borderId="6" xfId="0" applyNumberFormat="1" applyFont="1" applyFill="1" applyBorder="1" applyAlignment="1">
      <alignment horizontal="center" vertical="center" wrapText="1"/>
    </xf>
    <xf numFmtId="16" fontId="54" fillId="3" borderId="7" xfId="0" applyNumberFormat="1" applyFont="1" applyFill="1" applyBorder="1" applyAlignment="1">
      <alignment horizontal="center" vertical="center" wrapText="1"/>
    </xf>
    <xf numFmtId="16" fontId="54" fillId="3" borderId="71" xfId="0" applyNumberFormat="1" applyFont="1" applyFill="1" applyBorder="1" applyAlignment="1">
      <alignment horizontal="center" vertical="center" wrapText="1"/>
    </xf>
    <xf numFmtId="16" fontId="57" fillId="3" borderId="74" xfId="0" applyNumberFormat="1" applyFont="1" applyFill="1" applyBorder="1" applyAlignment="1">
      <alignment horizontal="left" vertical="center" wrapText="1"/>
    </xf>
    <xf numFmtId="16" fontId="57" fillId="3" borderId="29" xfId="0" applyNumberFormat="1" applyFont="1" applyFill="1" applyBorder="1" applyAlignment="1">
      <alignment horizontal="left" vertical="center" wrapText="1"/>
    </xf>
    <xf numFmtId="16" fontId="54" fillId="3" borderId="45" xfId="0" applyNumberFormat="1" applyFont="1" applyFill="1" applyBorder="1" applyAlignment="1">
      <alignment horizontal="center" vertical="center" wrapText="1"/>
    </xf>
    <xf numFmtId="16" fontId="54" fillId="3" borderId="46" xfId="0" applyNumberFormat="1" applyFont="1" applyFill="1" applyBorder="1" applyAlignment="1">
      <alignment horizontal="center" vertical="center" wrapText="1"/>
    </xf>
    <xf numFmtId="16" fontId="57" fillId="3" borderId="45" xfId="0" applyNumberFormat="1" applyFont="1" applyFill="1" applyBorder="1" applyAlignment="1">
      <alignment horizontal="left" vertical="center" wrapText="1"/>
    </xf>
    <xf numFmtId="16" fontId="57" fillId="3" borderId="46" xfId="0" applyNumberFormat="1" applyFont="1" applyFill="1" applyBorder="1" applyAlignment="1">
      <alignment horizontal="left" vertical="center" wrapText="1"/>
    </xf>
  </cellXfs>
  <cellStyles count="3">
    <cellStyle name="Čárka" xfId="1" builtinId="3"/>
    <cellStyle name="Hypertextový odkaz" xfId="2" builtinId="8"/>
    <cellStyle name="Normální" xfId="0" builtinId="0"/>
  </cellStyles>
  <dxfs count="1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b val="0"/>
        <i val="0"/>
        <color theme="0" tint="-4.9989318521683403E-2"/>
      </font>
      <fill>
        <patternFill>
          <bgColor theme="0" tint="-4.9989318521683403E-2"/>
        </patternFill>
      </fill>
    </dxf>
    <dxf>
      <font>
        <b val="0"/>
        <i val="0"/>
        <color theme="0" tint="-4.9989318521683403E-2"/>
      </font>
      <fill>
        <patternFill>
          <bgColor theme="0" tint="-4.9989318521683403E-2"/>
        </patternFill>
      </fill>
    </dxf>
    <dxf>
      <font>
        <b val="0"/>
        <i val="0"/>
        <color theme="0" tint="-4.9989318521683403E-2"/>
      </font>
      <fill>
        <patternFill>
          <bgColor theme="0" tint="-4.9989318521683403E-2"/>
        </patternFill>
      </fill>
    </dxf>
    <dxf>
      <font>
        <b val="0"/>
        <i val="0"/>
        <color theme="0" tint="-4.9989318521683403E-2"/>
      </font>
      <fill>
        <patternFill>
          <bgColor theme="0" tint="-4.9989318521683403E-2"/>
        </patternFill>
      </fill>
    </dxf>
    <dxf>
      <font>
        <b val="0"/>
        <i/>
        <color theme="0" tint="-0.499984740745262"/>
      </font>
    </dxf>
    <dxf>
      <font>
        <b val="0"/>
        <i/>
        <color theme="0" tint="-0.499984740745262"/>
      </font>
    </dxf>
    <dxf>
      <font>
        <b val="0"/>
        <i/>
        <color theme="0" tint="-0.499984740745262"/>
      </font>
    </dxf>
    <dxf>
      <font>
        <b val="0"/>
        <i/>
        <color theme="0" tint="-0.499984740745262"/>
      </font>
    </dxf>
    <dxf>
      <font>
        <b/>
        <i val="0"/>
        <color rgb="FFFFFF00"/>
      </font>
      <fill>
        <patternFill>
          <bgColor rgb="FFFF0000"/>
        </patternFill>
      </fill>
    </dxf>
    <dxf>
      <font>
        <color rgb="FFFFFF00"/>
      </font>
      <fill>
        <patternFill>
          <bgColor rgb="FFFF7D7D"/>
        </patternFill>
      </fill>
    </dxf>
    <dxf>
      <font>
        <b/>
        <i val="0"/>
        <color rgb="FFFF0000"/>
      </font>
    </dxf>
    <dxf>
      <font>
        <b val="0"/>
        <i/>
        <color rgb="FFFFFF00"/>
      </font>
      <fill>
        <patternFill>
          <bgColor rgb="FFFF0000"/>
        </patternFill>
      </fill>
    </dxf>
    <dxf>
      <font>
        <b val="0"/>
        <i/>
        <color theme="0" tint="-0.499984740745262"/>
      </font>
    </dxf>
    <dxf>
      <font>
        <b val="0"/>
        <i/>
        <color theme="0" tint="-0.499984740745262"/>
      </font>
    </dxf>
    <dxf>
      <font>
        <b val="0"/>
        <i/>
        <color theme="0" tint="-0.34998626667073579"/>
      </font>
    </dxf>
    <dxf>
      <font>
        <color theme="0"/>
        <name val="Cambria"/>
        <family val="1"/>
        <charset val="238"/>
        <scheme val="none"/>
      </font>
      <fill>
        <patternFill>
          <bgColor theme="0"/>
        </patternFill>
      </fill>
      <border>
        <left/>
        <right/>
        <top/>
        <bottom/>
      </border>
    </dxf>
    <dxf>
      <font>
        <b val="0"/>
        <i/>
        <color theme="0" tint="-0.34998626667073579"/>
      </font>
    </dxf>
    <dxf>
      <font>
        <b val="0"/>
        <i/>
        <color theme="0" tint="-0.34998626667073579"/>
      </font>
    </dxf>
    <dxf>
      <font>
        <color theme="0"/>
      </font>
    </dxf>
    <dxf>
      <font>
        <b/>
        <i/>
        <strike val="0"/>
        <color rgb="FFFF0000"/>
        <name val="Cambria"/>
        <family val="1"/>
        <charset val="238"/>
        <scheme val="none"/>
      </font>
    </dxf>
    <dxf>
      <font>
        <b/>
        <i val="0"/>
      </font>
    </dxf>
    <dxf>
      <font>
        <b/>
        <i val="0"/>
      </font>
      <fill>
        <patternFill>
          <bgColor theme="0"/>
        </patternFill>
      </fill>
    </dxf>
    <dxf>
      <font>
        <b val="0"/>
        <i/>
        <color theme="0" tint="-0.499984740745262"/>
      </font>
    </dxf>
    <dxf>
      <font>
        <color theme="0"/>
        <name val="Cambria"/>
        <family val="1"/>
        <charset val="238"/>
        <scheme val="none"/>
      </font>
    </dxf>
    <dxf>
      <font>
        <color theme="0" tint="-0.24994659260841701"/>
      </font>
      <fill>
        <patternFill>
          <bgColor theme="0"/>
        </patternFill>
      </fill>
    </dxf>
    <dxf>
      <font>
        <b val="0"/>
        <i/>
        <color theme="0" tint="-0.499984740745262"/>
      </font>
    </dxf>
    <dxf>
      <font>
        <b val="0"/>
        <i/>
        <color theme="0" tint="-0.499984740745262"/>
      </font>
    </dxf>
    <dxf>
      <font>
        <b/>
        <i val="0"/>
        <color rgb="FFFF0000"/>
        <name val="Cambria"/>
        <family val="1"/>
        <charset val="238"/>
        <scheme val="none"/>
      </font>
      <fill>
        <patternFill patternType="solid">
          <bgColor rgb="FFFFFFCC"/>
        </patternFill>
      </fill>
    </dxf>
    <dxf>
      <font>
        <color rgb="FFFFFF00"/>
      </font>
      <fill>
        <patternFill>
          <bgColor rgb="FFFF7D7D"/>
        </patternFill>
      </fill>
    </dxf>
    <dxf>
      <font>
        <b val="0"/>
        <i/>
        <color theme="0" tint="-0.499984740745262"/>
      </font>
    </dxf>
    <dxf>
      <font>
        <color theme="0"/>
        <name val="Cambria"/>
        <family val="1"/>
        <charset val="238"/>
        <scheme val="none"/>
      </font>
      <fill>
        <patternFill>
          <bgColor theme="0"/>
        </patternFill>
      </fill>
      <border>
        <left/>
        <right/>
        <top/>
        <bottom/>
      </border>
    </dxf>
    <dxf>
      <font>
        <b val="0"/>
        <i/>
        <color theme="0"/>
      </font>
      <fill>
        <patternFill>
          <bgColor theme="0"/>
        </patternFill>
      </fill>
    </dxf>
    <dxf>
      <font>
        <b val="0"/>
        <i/>
        <color theme="0" tint="-0.499984740745262"/>
      </font>
    </dxf>
    <dxf>
      <font>
        <b val="0"/>
        <i val="0"/>
        <color auto="1"/>
      </font>
      <fill>
        <patternFill>
          <bgColor rgb="FFFFFFCC"/>
        </patternFill>
      </fill>
    </dxf>
    <dxf>
      <fill>
        <patternFill>
          <bgColor rgb="FFFFFFCC"/>
        </patternFill>
      </fill>
    </dxf>
    <dxf>
      <fill>
        <patternFill>
          <bgColor rgb="FFFFFFCC"/>
        </patternFill>
      </fill>
    </dxf>
    <dxf>
      <font>
        <b val="0"/>
        <i/>
        <color theme="0" tint="-0.499984740745262"/>
      </font>
    </dxf>
    <dxf>
      <font>
        <b val="0"/>
        <i/>
        <color theme="0" tint="-0.499984740745262"/>
      </font>
    </dxf>
    <dxf>
      <font>
        <b val="0"/>
        <i/>
        <color theme="0"/>
      </font>
      <fill>
        <patternFill>
          <bgColor theme="0"/>
        </patternFill>
      </fill>
    </dxf>
    <dxf>
      <font>
        <color theme="0"/>
      </font>
    </dxf>
    <dxf>
      <font>
        <b val="0"/>
        <i/>
        <color theme="0" tint="-0.24994659260841701"/>
      </font>
    </dxf>
    <dxf>
      <font>
        <b val="0"/>
        <i/>
        <color theme="0" tint="-0.24994659260841701"/>
      </font>
    </dxf>
    <dxf>
      <font>
        <b val="0"/>
        <i/>
        <color theme="0" tint="-0.24994659260841701"/>
      </font>
    </dxf>
    <dxf>
      <font>
        <b val="0"/>
        <i/>
        <color theme="0" tint="-0.34998626667073579"/>
      </font>
    </dxf>
    <dxf>
      <font>
        <b val="0"/>
        <i/>
        <color theme="0" tint="-0.499984740745262"/>
      </font>
    </dxf>
    <dxf>
      <font>
        <color theme="0" tint="-4.9989318521683403E-2"/>
      </font>
    </dxf>
    <dxf>
      <font>
        <color theme="0" tint="-4.9989318521683403E-2"/>
      </font>
    </dxf>
    <dxf>
      <font>
        <b/>
        <i val="0"/>
        <color rgb="FFFF0000"/>
      </font>
    </dxf>
    <dxf>
      <font>
        <b/>
        <i val="0"/>
        <color rgb="FFFF0000"/>
      </font>
    </dxf>
    <dxf>
      <font>
        <b val="0"/>
        <i/>
        <color theme="0" tint="-0.34998626667073579"/>
      </font>
    </dxf>
    <dxf>
      <font>
        <b val="0"/>
        <i/>
        <color theme="0" tint="-0.34998626667073579"/>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b val="0"/>
        <i/>
        <color theme="0" tint="-0.499984740745262"/>
      </font>
    </dxf>
    <dxf>
      <font>
        <b val="0"/>
        <i/>
        <color theme="0" tint="-0.499984740745262"/>
      </font>
    </dxf>
    <dxf>
      <font>
        <b/>
        <i val="0"/>
        <color rgb="FFFFFF00"/>
      </font>
      <fill>
        <patternFill>
          <bgColor rgb="FFFF0000"/>
        </patternFill>
      </fill>
    </dxf>
    <dxf>
      <font>
        <color theme="0"/>
        <name val="Cambria"/>
        <family val="1"/>
        <charset val="238"/>
        <scheme val="none"/>
      </font>
    </dxf>
    <dxf>
      <font>
        <b val="0"/>
        <i/>
        <color theme="0" tint="-0.499984740745262"/>
      </font>
    </dxf>
    <dxf>
      <font>
        <b/>
        <i/>
        <u/>
        <color rgb="FFFF0000"/>
        <name val="Cambria"/>
        <family val="1"/>
        <charset val="238"/>
        <scheme val="none"/>
      </font>
      <fill>
        <patternFill>
          <bgColor rgb="FFFFC5C5"/>
        </patternFill>
      </fill>
    </dxf>
    <dxf>
      <font>
        <color theme="0" tint="-0.24994659260841701"/>
      </font>
      <fill>
        <patternFill>
          <bgColor theme="0"/>
        </patternFill>
      </fill>
    </dxf>
    <dxf>
      <font>
        <b/>
        <i/>
        <u/>
        <color rgb="FFFF0000"/>
        <name val="Cambria"/>
        <family val="1"/>
        <charset val="238"/>
        <scheme val="none"/>
      </font>
      <fill>
        <patternFill>
          <bgColor rgb="FFFFC5C5"/>
        </patternFill>
      </fill>
    </dxf>
    <dxf>
      <font>
        <b val="0"/>
        <i val="0"/>
        <color theme="0"/>
      </font>
      <fill>
        <patternFill>
          <bgColor theme="0"/>
        </patternFill>
      </fill>
    </dxf>
    <dxf>
      <font>
        <color theme="0"/>
      </font>
      <fill>
        <patternFill>
          <bgColor theme="0"/>
        </patternFill>
      </fill>
      <border>
        <left style="thin">
          <color theme="0"/>
        </left>
        <right style="thin">
          <color theme="0"/>
        </right>
        <top style="thin">
          <color theme="0"/>
        </top>
        <bottom style="thin">
          <color theme="0"/>
        </bottom>
      </border>
    </dxf>
    <dxf>
      <font>
        <b val="0"/>
        <i/>
        <color theme="0" tint="-0.34998626667073579"/>
      </font>
    </dxf>
    <dxf>
      <font>
        <color theme="0"/>
      </font>
      <fill>
        <patternFill>
          <bgColor theme="0"/>
        </patternFill>
      </fill>
      <border>
        <left style="thin">
          <color theme="0"/>
        </left>
        <right style="thin">
          <color theme="0"/>
        </right>
        <top style="thin">
          <color theme="0"/>
        </top>
        <bottom style="thin">
          <color theme="0"/>
        </bottom>
      </border>
    </dxf>
    <dxf>
      <font>
        <b/>
        <i val="0"/>
        <color rgb="FFFF0000"/>
      </font>
    </dxf>
    <dxf>
      <font>
        <b val="0"/>
        <i val="0"/>
        <color theme="0" tint="-4.9989318521683403E-2"/>
      </font>
      <fill>
        <patternFill>
          <bgColor theme="0" tint="-4.9989318521683403E-2"/>
        </patternFill>
      </fill>
    </dxf>
    <dxf>
      <font>
        <color theme="0" tint="-0.2499465926084170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2499465926084170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2499465926084170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24994659260841701"/>
      </font>
    </dxf>
    <dxf>
      <font>
        <b val="0"/>
        <i val="0"/>
        <color theme="0" tint="-4.9989318521683403E-2"/>
      </font>
      <fill>
        <patternFill>
          <bgColor theme="0" tint="-4.9989318521683403E-2"/>
        </patternFill>
      </fill>
      <border>
        <left/>
        <right/>
        <top/>
        <bottom/>
      </border>
    </dxf>
    <dxf>
      <font>
        <b val="0"/>
        <i val="0"/>
        <color auto="1"/>
      </font>
    </dxf>
    <dxf>
      <font>
        <b val="0"/>
        <i val="0"/>
        <color theme="0"/>
      </font>
    </dxf>
    <dxf>
      <font>
        <b val="0"/>
        <i val="0"/>
        <color theme="0" tint="-0.24994659260841701"/>
        <name val="Cambria"/>
        <family val="1"/>
        <charset val="238"/>
        <scheme val="none"/>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b val="0"/>
        <i val="0"/>
        <color theme="0"/>
      </font>
    </dxf>
    <dxf>
      <font>
        <b val="0"/>
        <i val="0"/>
        <color auto="1"/>
      </font>
    </dxf>
    <dxf>
      <font>
        <b val="0"/>
        <i/>
        <color theme="0" tint="-0.499984740745262"/>
      </font>
    </dxf>
    <dxf>
      <font>
        <b val="0"/>
        <i/>
        <color theme="0" tint="-0.499984740745262"/>
      </font>
    </dxf>
    <dxf>
      <font>
        <b val="0"/>
        <i/>
        <color theme="0" tint="-0.499984740745262"/>
      </font>
    </dxf>
    <dxf>
      <font>
        <b val="0"/>
        <i val="0"/>
        <color theme="0"/>
      </font>
    </dxf>
    <dxf>
      <font>
        <b val="0"/>
        <i val="0"/>
        <color theme="0"/>
      </font>
    </dxf>
    <dxf>
      <font>
        <b val="0"/>
        <i val="0"/>
        <color theme="0"/>
      </font>
    </dxf>
    <dxf>
      <font>
        <b val="0"/>
        <i val="0"/>
        <color theme="0" tint="-4.9989318521683403E-2"/>
      </font>
      <fill>
        <patternFill>
          <bgColor theme="0" tint="-4.9989318521683403E-2"/>
        </patternFill>
      </fill>
    </dxf>
    <dxf>
      <font>
        <b/>
        <i val="0"/>
        <color theme="0" tint="-4.9989318521683403E-2"/>
      </font>
      <fill>
        <patternFill>
          <bgColor theme="0" tint="-4.9989318521683403E-2"/>
        </patternFill>
      </fill>
      <border>
        <left/>
        <right/>
        <top/>
        <bottom/>
      </border>
    </dxf>
    <dxf>
      <font>
        <color theme="0" tint="-0.499984740745262"/>
      </font>
      <fill>
        <patternFill>
          <bgColor rgb="FFFFFFCC"/>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top/>
        <bottom/>
      </border>
    </dxf>
    <dxf>
      <font>
        <b/>
        <i val="0"/>
        <color auto="1"/>
      </font>
      <fill>
        <patternFill>
          <bgColor theme="9" tint="0.79998168889431442"/>
        </patternFill>
      </fill>
    </dxf>
    <dxf>
      <font>
        <b/>
        <i val="0"/>
        <color theme="0"/>
      </font>
      <fill>
        <patternFill>
          <bgColor theme="0"/>
        </patternFill>
      </fill>
    </dxf>
    <dxf>
      <font>
        <b/>
        <i val="0"/>
        <color auto="1"/>
      </font>
      <fill>
        <patternFill>
          <bgColor theme="9" tint="0.79998168889431442"/>
        </patternFill>
      </fill>
      <border>
        <left style="thin">
          <color indexed="64"/>
        </left>
        <right style="thin">
          <color indexed="64"/>
        </right>
        <top style="thin">
          <color indexed="64"/>
        </top>
        <bottom/>
      </border>
    </dxf>
    <dxf>
      <font>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top/>
        <bottom/>
      </border>
    </dxf>
    <dxf>
      <font>
        <b val="0"/>
        <i val="0"/>
        <color theme="0"/>
      </font>
      <fill>
        <patternFill>
          <bgColor theme="0"/>
        </patternFill>
      </fill>
    </dxf>
    <dxf>
      <font>
        <b val="0"/>
        <i val="0"/>
        <color theme="0" tint="-4.9989318521683403E-2"/>
      </font>
      <fill>
        <patternFill>
          <bgColor theme="0" tint="-4.9989318521683403E-2"/>
        </patternFill>
      </fill>
      <border>
        <left/>
        <right/>
        <top/>
      </border>
    </dxf>
    <dxf>
      <font>
        <b val="0"/>
        <i val="0"/>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bottom/>
      </border>
    </dxf>
    <dxf>
      <font>
        <b val="0"/>
        <i/>
        <color theme="0"/>
      </font>
      <fill>
        <patternFill>
          <bgColor theme="0"/>
        </patternFill>
      </fill>
      <border>
        <left style="thin">
          <color indexed="64"/>
        </left>
        <right style="thin">
          <color indexed="64"/>
        </right>
        <top style="thin">
          <color indexed="64"/>
        </top>
        <bottom style="thin">
          <color indexed="64"/>
        </bottom>
      </border>
    </dxf>
    <dxf>
      <font>
        <strike val="0"/>
        <color theme="0" tint="-0.24994659260841701"/>
      </font>
      <fill>
        <patternFill>
          <bgColor theme="0"/>
        </patternFill>
      </fill>
    </dxf>
    <dxf>
      <font>
        <color theme="0" tint="-0.24994659260841701"/>
      </font>
      <fill>
        <patternFill>
          <bgColor theme="0"/>
        </patternFill>
      </fill>
    </dxf>
    <dxf>
      <font>
        <color theme="0" tint="-0.24994659260841701"/>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24994659260841701"/>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font>
      <fill>
        <patternFill>
          <bgColor theme="0"/>
        </patternFill>
      </fill>
      <border>
        <left/>
        <right/>
        <bottom/>
      </border>
    </dxf>
    <dxf>
      <font>
        <b val="0"/>
        <i val="0"/>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top/>
        <bottom/>
      </border>
    </dxf>
    <dxf>
      <font>
        <b/>
        <i val="0"/>
        <color auto="1"/>
      </font>
      <fill>
        <patternFill>
          <bgColor theme="9" tint="0.79998168889431442"/>
        </patternFill>
      </fill>
    </dxf>
    <dxf>
      <font>
        <b/>
        <i val="0"/>
        <color theme="0"/>
      </font>
      <fill>
        <patternFill>
          <bgColor theme="0"/>
        </patternFill>
      </fill>
    </dxf>
    <dxf>
      <font>
        <color theme="0" tint="-4.9989318521683403E-2"/>
      </font>
      <fill>
        <patternFill>
          <bgColor theme="0" tint="-4.9989318521683403E-2"/>
        </patternFill>
      </fill>
      <border>
        <left/>
        <right/>
        <top/>
        <bottom/>
      </border>
    </dxf>
    <dxf>
      <font>
        <b/>
        <i val="0"/>
        <color auto="1"/>
      </font>
      <fill>
        <patternFill>
          <bgColor theme="9" tint="0.79998168889431442"/>
        </patternFill>
      </fill>
    </dxf>
    <dxf>
      <font>
        <b/>
        <i val="0"/>
        <color theme="0"/>
      </font>
      <fill>
        <patternFill>
          <bgColor theme="0"/>
        </patternFill>
      </fill>
    </dxf>
    <dxf>
      <font>
        <b/>
        <i val="0"/>
        <color auto="1"/>
      </font>
      <fill>
        <patternFill>
          <bgColor theme="9" tint="0.79998168889431442"/>
        </patternFill>
      </fill>
      <border>
        <left style="thin">
          <color indexed="64"/>
        </left>
        <right style="thin">
          <color indexed="64"/>
        </right>
        <top style="thin">
          <color indexed="64"/>
        </top>
        <bottom/>
      </border>
    </dxf>
    <dxf>
      <font>
        <color theme="0"/>
        <name val="Cambria"/>
        <family val="1"/>
        <charset val="238"/>
        <scheme val="none"/>
      </font>
      <fill>
        <patternFill>
          <bgColor theme="0"/>
        </patternFill>
      </fill>
      <border>
        <left/>
        <right/>
        <top/>
        <bottom/>
      </border>
    </dxf>
    <dxf>
      <font>
        <b val="0"/>
        <i val="0"/>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b val="0"/>
        <i val="0"/>
        <color theme="0"/>
      </font>
      <fill>
        <patternFill>
          <bgColor theme="0"/>
        </patternFill>
      </fill>
    </dxf>
    <dxf>
      <font>
        <b val="0"/>
        <i val="0"/>
        <color theme="0" tint="-4.9989318521683403E-2"/>
      </font>
      <fill>
        <patternFill>
          <bgColor theme="0" tint="-4.9989318521683403E-2"/>
        </patternFill>
      </fill>
      <border>
        <left/>
        <right/>
        <top/>
      </border>
    </dxf>
    <dxf>
      <font>
        <b val="0"/>
        <i val="0"/>
        <color rgb="FFF5F5F5"/>
        <name val="Cambria"/>
        <family val="1"/>
        <charset val="238"/>
        <scheme val="none"/>
      </font>
      <fill>
        <patternFill>
          <bgColor theme="0"/>
        </patternFill>
      </fill>
      <border>
        <left/>
        <right/>
        <top/>
        <bottom/>
      </border>
    </dxf>
    <dxf>
      <font>
        <b val="0"/>
        <i val="0"/>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b val="0"/>
        <i val="0"/>
        <color theme="0"/>
        <name val="Cambria"/>
        <family val="1"/>
        <charset val="238"/>
        <scheme val="none"/>
      </font>
      <fill>
        <patternFill>
          <bgColor theme="0"/>
        </patternFill>
      </fill>
      <border>
        <left style="thin">
          <color theme="0"/>
        </left>
        <right style="thin">
          <color theme="0"/>
        </right>
        <top style="thin">
          <color theme="0"/>
        </top>
        <bottom style="thin">
          <color theme="0"/>
        </bottom>
      </border>
    </dxf>
    <dxf>
      <font>
        <b/>
        <i val="0"/>
        <color rgb="FFFF0000"/>
      </font>
      <fill>
        <patternFill>
          <bgColor rgb="FFFFC1C1"/>
        </patternFill>
      </fill>
    </dxf>
    <dxf>
      <font>
        <b/>
        <i val="0"/>
        <color rgb="FFFF0000"/>
      </font>
      <fill>
        <patternFill>
          <bgColor rgb="FFFFC1C1"/>
        </patternFill>
      </fill>
    </dxf>
    <dxf>
      <font>
        <b val="0"/>
        <i/>
        <color theme="0" tint="-0.499984740745262"/>
      </font>
    </dxf>
    <dxf>
      <font>
        <b val="0"/>
        <i/>
        <color theme="0" tint="-0.499984740745262"/>
      </font>
    </dxf>
    <dxf>
      <font>
        <color rgb="FFFF0000"/>
      </font>
    </dxf>
    <dxf>
      <font>
        <b val="0"/>
        <i val="0"/>
        <color theme="0" tint="-4.9989318521683403E-2"/>
      </font>
      <fill>
        <patternFill>
          <bgColor theme="0" tint="-4.9989318521683403E-2"/>
        </patternFill>
      </fill>
    </dxf>
    <dxf>
      <font>
        <b/>
        <i val="0"/>
        <color theme="0"/>
      </font>
    </dxf>
    <dxf>
      <font>
        <b val="0"/>
        <i val="0"/>
        <color theme="0"/>
      </font>
    </dxf>
    <dxf>
      <font>
        <color theme="0" tint="-0.24994659260841701"/>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font>
    </dxf>
    <dxf>
      <font>
        <b/>
        <i val="0"/>
        <color theme="0"/>
      </font>
    </dxf>
    <dxf>
      <font>
        <color theme="0" tint="-0.49998474074526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63</xdr:col>
      <xdr:colOff>52470</xdr:colOff>
      <xdr:row>369</xdr:row>
      <xdr:rowOff>804253</xdr:rowOff>
    </xdr:from>
    <xdr:to>
      <xdr:col>124</xdr:col>
      <xdr:colOff>104774</xdr:colOff>
      <xdr:row>381</xdr:row>
      <xdr:rowOff>31751</xdr:rowOff>
    </xdr:to>
    <xdr:sp macro="" textlink="">
      <xdr:nvSpPr>
        <xdr:cNvPr id="14" name="Bublinový popisek se šipkou doleva 13">
          <a:extLst>
            <a:ext uri="{FF2B5EF4-FFF2-40B4-BE49-F238E27FC236}">
              <a16:creationId xmlns:a16="http://schemas.microsoft.com/office/drawing/2014/main" id="{EB132E96-9707-4881-160B-C72E20772D99}"/>
            </a:ext>
          </a:extLst>
        </xdr:cNvPr>
        <xdr:cNvSpPr/>
      </xdr:nvSpPr>
      <xdr:spPr>
        <a:xfrm>
          <a:off x="6577095" y="54239503"/>
          <a:ext cx="7034129" cy="3999523"/>
        </a:xfrm>
        <a:prstGeom prst="leftArrowCallout">
          <a:avLst>
            <a:gd name="adj1" fmla="val 5419"/>
            <a:gd name="adj2" fmla="val 8000"/>
            <a:gd name="adj3" fmla="val 14353"/>
            <a:gd name="adj4" fmla="val 89150"/>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lang="cs-CZ" sz="1200" i="1">
              <a:solidFill>
                <a:srgbClr val="FF0000"/>
              </a:solidFill>
              <a:latin typeface="Arial" panose="020B0604020202020204" pitchFamily="34" charset="0"/>
              <a:cs typeface="Arial" panose="020B0604020202020204" pitchFamily="34" charset="0"/>
            </a:rPr>
            <a:t>Článek 5l nařízení Rady EU č. 833/2014 ze dne 31. 7. 2014 o omezujících opatřeních vzhledem k činnostem Ruska destabilizujícím situaci na Ukrajině, ve znění jeho novelizací:</a:t>
          </a:r>
        </a:p>
        <a:p>
          <a:pPr algn="l">
            <a:lnSpc>
              <a:spcPts val="1000"/>
            </a:lnSpc>
          </a:pPr>
          <a:endParaRPr lang="cs-CZ" sz="1200" i="1">
            <a:solidFill>
              <a:srgbClr val="FF0000"/>
            </a:solidFill>
            <a:latin typeface="Arial" panose="020B0604020202020204" pitchFamily="34" charset="0"/>
            <a:cs typeface="Arial" panose="020B0604020202020204" pitchFamily="34" charset="0"/>
          </a:endParaRPr>
        </a:p>
        <a:p>
          <a:pPr algn="l">
            <a:lnSpc>
              <a:spcPts val="1000"/>
            </a:lnSpc>
          </a:pPr>
          <a:r>
            <a:rPr lang="cs-CZ" sz="1200" b="1" i="1">
              <a:solidFill>
                <a:srgbClr val="FF0000"/>
              </a:solidFill>
              <a:latin typeface="Arial" panose="020B0604020202020204" pitchFamily="34" charset="0"/>
              <a:cs typeface="Arial" panose="020B0604020202020204" pitchFamily="34" charset="0"/>
            </a:rPr>
            <a:t>1)</a:t>
          </a:r>
          <a:r>
            <a:rPr lang="cs-CZ" sz="1200" i="1">
              <a:solidFill>
                <a:srgbClr val="FF0000"/>
              </a:solidFill>
              <a:latin typeface="Arial" panose="020B0604020202020204" pitchFamily="34" charset="0"/>
              <a:cs typeface="Arial" panose="020B0604020202020204" pitchFamily="34" charset="0"/>
            </a:rPr>
            <a:t> Zakazuje se poskytovat přímou či nepřímou podporu, včetně financování a finanční pomoci nebo jakékoli jiné výhody plynoucí z programu Unie, Euratomu nebo vnitrostátního programu členského státu a zakázek ve smyslu nařízení (EU, Euratom) 2018/1046, jakékoli právnické osobě, subjektu nebo orgánu usazenému v Rusku, které jsou z více než 50 % ve veřejném vlastnictví či pod veřejnou kontrolou.</a:t>
          </a:r>
        </a:p>
        <a:p>
          <a:pPr algn="l">
            <a:lnSpc>
              <a:spcPts val="1000"/>
            </a:lnSpc>
          </a:pPr>
          <a:endParaRPr lang="cs-CZ" sz="1200" i="1">
            <a:solidFill>
              <a:srgbClr val="FF0000"/>
            </a:solidFill>
            <a:latin typeface="Arial" panose="020B0604020202020204" pitchFamily="34" charset="0"/>
            <a:cs typeface="Arial" panose="020B0604020202020204" pitchFamily="34" charset="0"/>
          </a:endParaRPr>
        </a:p>
        <a:p>
          <a:pPr algn="l">
            <a:lnSpc>
              <a:spcPts val="1000"/>
            </a:lnSpc>
          </a:pPr>
          <a:r>
            <a:rPr lang="cs-CZ" sz="1200" b="1" i="1">
              <a:solidFill>
                <a:srgbClr val="FF0000"/>
              </a:solidFill>
              <a:latin typeface="Arial" panose="020B0604020202020204" pitchFamily="34" charset="0"/>
              <a:cs typeface="Arial" panose="020B0604020202020204" pitchFamily="34" charset="0"/>
            </a:rPr>
            <a:t>2)</a:t>
          </a:r>
          <a:r>
            <a:rPr lang="cs-CZ" sz="1200" i="1">
              <a:solidFill>
                <a:srgbClr val="FF0000"/>
              </a:solidFill>
              <a:latin typeface="Arial" panose="020B0604020202020204" pitchFamily="34" charset="0"/>
              <a:cs typeface="Arial" panose="020B0604020202020204" pitchFamily="34" charset="0"/>
            </a:rPr>
            <a:t>Zákaz v odstavci 1 se nevztahuje na:</a:t>
          </a:r>
        </a:p>
        <a:p>
          <a:pPr algn="l">
            <a:lnSpc>
              <a:spcPts val="1000"/>
            </a:lnSpc>
          </a:pPr>
          <a:r>
            <a:rPr lang="cs-CZ" sz="1200" i="1">
              <a:solidFill>
                <a:srgbClr val="FF0000"/>
              </a:solidFill>
              <a:latin typeface="Arial" panose="020B0604020202020204" pitchFamily="34" charset="0"/>
              <a:cs typeface="Arial" panose="020B0604020202020204" pitchFamily="34" charset="0"/>
            </a:rPr>
            <a:t>a) humanitární účely, mimořádné situace v oblasti veřejného zdraví, naléhavou prevenci nebo zmírnění událostí s pravděpodobným závažným a významným dopadem na lidské zdraví a bezpečnost nebo na životní prostředí nebo v reakci na přírodní katastrofy;</a:t>
          </a:r>
        </a:p>
        <a:p>
          <a:pPr algn="l">
            <a:lnSpc>
              <a:spcPts val="1100"/>
            </a:lnSpc>
          </a:pPr>
          <a:r>
            <a:rPr lang="cs-CZ" sz="1200" i="1">
              <a:solidFill>
                <a:srgbClr val="FF0000"/>
              </a:solidFill>
              <a:latin typeface="Arial" panose="020B0604020202020204" pitchFamily="34" charset="0"/>
              <a:cs typeface="Arial" panose="020B0604020202020204" pitchFamily="34" charset="0"/>
            </a:rPr>
            <a:t>b) fytosanitární a veterinární programy;</a:t>
          </a:r>
        </a:p>
        <a:p>
          <a:pPr algn="l">
            <a:lnSpc>
              <a:spcPts val="1000"/>
            </a:lnSpc>
          </a:pPr>
          <a:r>
            <a:rPr lang="cs-CZ" sz="1200" i="1">
              <a:solidFill>
                <a:srgbClr val="FF0000"/>
              </a:solidFill>
              <a:latin typeface="Arial" panose="020B0604020202020204" pitchFamily="34" charset="0"/>
              <a:cs typeface="Arial" panose="020B0604020202020204" pitchFamily="34" charset="0"/>
            </a:rPr>
            <a:t>c) mezivládní spolupráci na kosmických programech a v rámci dohody o Mezinárodním termonukleárním experimentálním reaktoru;</a:t>
          </a:r>
        </a:p>
        <a:p>
          <a:pPr algn="l">
            <a:lnSpc>
              <a:spcPts val="1000"/>
            </a:lnSpc>
          </a:pPr>
          <a:r>
            <a:rPr lang="cs-CZ" sz="1200" i="1">
              <a:solidFill>
                <a:srgbClr val="FF0000"/>
              </a:solidFill>
              <a:latin typeface="Arial" panose="020B0604020202020204" pitchFamily="34" charset="0"/>
              <a:cs typeface="Arial" panose="020B0604020202020204" pitchFamily="34" charset="0"/>
            </a:rPr>
            <a:t>d) provoz, údržbu, vyřazování z provozu a nakládání s radioaktivním odpadem, dodávky a přepracování paliva a bezpečnost civilních jaderných kapacit, dodávky prekurzorového materiálu pro výrobu radioizotopů pro lékařské účely a podobných lékařských aplikací, kritické technologie pro monitorování radiace v životním prostředí, jakož i civilní jadernou spolupráci, zejména v oblasti výzkumu a vývoje;</a:t>
          </a:r>
        </a:p>
        <a:p>
          <a:pPr algn="l">
            <a:lnSpc>
              <a:spcPts val="1100"/>
            </a:lnSpc>
          </a:pPr>
          <a:r>
            <a:rPr lang="cs-CZ" sz="1200" i="1">
              <a:solidFill>
                <a:srgbClr val="FF0000"/>
              </a:solidFill>
              <a:latin typeface="Arial" panose="020B0604020202020204" pitchFamily="34" charset="0"/>
              <a:cs typeface="Arial" panose="020B0604020202020204" pitchFamily="34" charset="0"/>
            </a:rPr>
            <a:t>e) výměny v rámci mobility pro jednotlivce a mezilidské kontakty;</a:t>
          </a:r>
        </a:p>
        <a:p>
          <a:pPr algn="l">
            <a:lnSpc>
              <a:spcPts val="1100"/>
            </a:lnSpc>
          </a:pPr>
          <a:r>
            <a:rPr lang="cs-CZ" sz="1200" i="1">
              <a:solidFill>
                <a:srgbClr val="FF0000"/>
              </a:solidFill>
              <a:latin typeface="Arial" panose="020B0604020202020204" pitchFamily="34" charset="0"/>
              <a:cs typeface="Arial" panose="020B0604020202020204" pitchFamily="34" charset="0"/>
            </a:rPr>
            <a:t>f) programy v oblasti klimatu a životního prostředí, s výjimkou podpory v souvislosti s výzkumem a inovacemi;</a:t>
          </a:r>
        </a:p>
        <a:p>
          <a:pPr algn="l">
            <a:lnSpc>
              <a:spcPts val="1000"/>
            </a:lnSpc>
          </a:pPr>
          <a:r>
            <a:rPr lang="cs-CZ" sz="1200" i="1">
              <a:solidFill>
                <a:srgbClr val="FF0000"/>
              </a:solidFill>
              <a:latin typeface="Arial" panose="020B0604020202020204" pitchFamily="34" charset="0"/>
              <a:cs typeface="Arial" panose="020B0604020202020204" pitchFamily="34" charset="0"/>
            </a:rPr>
            <a:t>g) fungování diplomatických a konzulárních zastoupení Unie a členských států v Rusku, včetně delegací, velvyslanectví a misí, nebo mezinárodních organizací v Rusku požívajících výsad podle mezinárodního práva.</a:t>
          </a:r>
        </a:p>
      </xdr:txBody>
    </xdr:sp>
    <xdr:clientData/>
  </xdr:twoCellAnchor>
  <xdr:twoCellAnchor>
    <xdr:from>
      <xdr:col>63</xdr:col>
      <xdr:colOff>38100</xdr:colOff>
      <xdr:row>264</xdr:row>
      <xdr:rowOff>113433</xdr:rowOff>
    </xdr:from>
    <xdr:to>
      <xdr:col>124</xdr:col>
      <xdr:colOff>57150</xdr:colOff>
      <xdr:row>267</xdr:row>
      <xdr:rowOff>36243</xdr:rowOff>
    </xdr:to>
    <xdr:sp macro="" textlink="">
      <xdr:nvSpPr>
        <xdr:cNvPr id="15" name="Bublinový popisek se šipkou doleva 14">
          <a:extLst>
            <a:ext uri="{FF2B5EF4-FFF2-40B4-BE49-F238E27FC236}">
              <a16:creationId xmlns:a16="http://schemas.microsoft.com/office/drawing/2014/main" id="{F5EEB5AC-657C-A4A5-4EE9-524BC32D9938}"/>
            </a:ext>
          </a:extLst>
        </xdr:cNvPr>
        <xdr:cNvSpPr/>
      </xdr:nvSpPr>
      <xdr:spPr>
        <a:xfrm>
          <a:off x="6562725" y="26573883"/>
          <a:ext cx="7000875" cy="656235"/>
        </a:xfrm>
        <a:prstGeom prst="leftArrowCallout">
          <a:avLst>
            <a:gd name="adj1" fmla="val 34265"/>
            <a:gd name="adj2" fmla="val 38251"/>
            <a:gd name="adj3" fmla="val 87732"/>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Pokud jste uvedli </a:t>
          </a:r>
          <a:r>
            <a:rPr lang="cs-CZ" sz="1200" b="1" i="1">
              <a:solidFill>
                <a:srgbClr val="FF0000"/>
              </a:solidFill>
              <a:latin typeface="Arial" panose="020B0604020202020204" pitchFamily="34" charset="0"/>
              <a:ea typeface="+mn-ea"/>
              <a:cs typeface="Arial" panose="020B0604020202020204" pitchFamily="34" charset="0"/>
            </a:rPr>
            <a:t>ANO</a:t>
          </a:r>
          <a:r>
            <a:rPr lang="cs-CZ" sz="1200" i="1">
              <a:solidFill>
                <a:srgbClr val="FF0000"/>
              </a:solidFill>
              <a:latin typeface="Arial" panose="020B0604020202020204" pitchFamily="34" charset="0"/>
              <a:ea typeface="+mn-ea"/>
              <a:cs typeface="Arial" panose="020B0604020202020204" pitchFamily="34" charset="0"/>
            </a:rPr>
            <a:t>, doplňte seznam právnických osob (obchodních korporací ve smyslu zákona č. 90/2012 Sb.), v nichž má žadatel majetkový podíl spolu s uvedením výše podílu/akci (u akcií se uvede jmenovitá hodnota a počet kusů):</a:t>
          </a:r>
        </a:p>
      </xdr:txBody>
    </xdr:sp>
    <xdr:clientData/>
  </xdr:twoCellAnchor>
  <xdr:twoCellAnchor>
    <xdr:from>
      <xdr:col>63</xdr:col>
      <xdr:colOff>47625</xdr:colOff>
      <xdr:row>279</xdr:row>
      <xdr:rowOff>38100</xdr:rowOff>
    </xdr:from>
    <xdr:to>
      <xdr:col>124</xdr:col>
      <xdr:colOff>66675</xdr:colOff>
      <xdr:row>280</xdr:row>
      <xdr:rowOff>171449</xdr:rowOff>
    </xdr:to>
    <xdr:sp macro="" textlink="">
      <xdr:nvSpPr>
        <xdr:cNvPr id="16" name="Bublinový popisek se šipkou doleva 15">
          <a:extLst>
            <a:ext uri="{FF2B5EF4-FFF2-40B4-BE49-F238E27FC236}">
              <a16:creationId xmlns:a16="http://schemas.microsoft.com/office/drawing/2014/main" id="{02136371-C44D-ED0A-F0F5-3E236843FA31}"/>
            </a:ext>
          </a:extLst>
        </xdr:cNvPr>
        <xdr:cNvSpPr/>
      </xdr:nvSpPr>
      <xdr:spPr>
        <a:xfrm>
          <a:off x="6572250" y="29108400"/>
          <a:ext cx="7000875" cy="457199"/>
        </a:xfrm>
        <a:prstGeom prst="leftArrowCallout">
          <a:avLst>
            <a:gd name="adj1" fmla="val 42598"/>
            <a:gd name="adj2" fmla="val 50000"/>
            <a:gd name="adj3" fmla="val 11689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Pole "Korespondenční adresa" </a:t>
          </a:r>
          <a:r>
            <a:rPr lang="cs-CZ" sz="1200" b="1" i="1">
              <a:solidFill>
                <a:srgbClr val="FF0000"/>
              </a:solidFill>
              <a:latin typeface="Arial" panose="020B0604020202020204" pitchFamily="34" charset="0"/>
              <a:ea typeface="+mn-ea"/>
              <a:cs typeface="Arial" panose="020B0604020202020204" pitchFamily="34" charset="0"/>
            </a:rPr>
            <a:t>vyplňte jen v případě, že je korespondenční adresa odlišná od sídla žadatele</a:t>
          </a:r>
          <a:r>
            <a:rPr lang="cs-CZ" sz="1200" i="1">
              <a:solidFill>
                <a:srgbClr val="FF0000"/>
              </a:solidFill>
              <a:latin typeface="Arial" panose="020B0604020202020204" pitchFamily="34" charset="0"/>
              <a:ea typeface="+mn-ea"/>
              <a:cs typeface="Arial" panose="020B0604020202020204" pitchFamily="34" charset="0"/>
            </a:rPr>
            <a:t> jinak</a:t>
          </a:r>
          <a:r>
            <a:rPr lang="cs-CZ" sz="1200" i="1" baseline="0">
              <a:solidFill>
                <a:srgbClr val="FF0000"/>
              </a:solidFill>
              <a:latin typeface="Arial" panose="020B0604020202020204" pitchFamily="34" charset="0"/>
              <a:ea typeface="+mn-ea"/>
              <a:cs typeface="Arial" panose="020B0604020202020204" pitchFamily="34" charset="0"/>
            </a:rPr>
            <a:t> nechte prázdné.</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282</xdr:row>
      <xdr:rowOff>85724</xdr:rowOff>
    </xdr:from>
    <xdr:to>
      <xdr:col>124</xdr:col>
      <xdr:colOff>57150</xdr:colOff>
      <xdr:row>283</xdr:row>
      <xdr:rowOff>238124</xdr:rowOff>
    </xdr:to>
    <xdr:sp macro="" textlink="">
      <xdr:nvSpPr>
        <xdr:cNvPr id="18" name="Bublinový popisek se šipkou doleva 17">
          <a:extLst>
            <a:ext uri="{FF2B5EF4-FFF2-40B4-BE49-F238E27FC236}">
              <a16:creationId xmlns:a16="http://schemas.microsoft.com/office/drawing/2014/main" id="{F143A31A-62C1-F1AA-FCE4-87711A22F498}"/>
            </a:ext>
          </a:extLst>
        </xdr:cNvPr>
        <xdr:cNvSpPr/>
      </xdr:nvSpPr>
      <xdr:spPr>
        <a:xfrm>
          <a:off x="6562725" y="29851349"/>
          <a:ext cx="7000875" cy="44767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Uveďte údaje o bankovním spojení, tj. název banky a číslo účtu, na který poskytovatel podpory podporu žadateli odešle.</a:t>
          </a:r>
        </a:p>
      </xdr:txBody>
    </xdr:sp>
    <xdr:clientData/>
  </xdr:twoCellAnchor>
  <xdr:twoCellAnchor>
    <xdr:from>
      <xdr:col>63</xdr:col>
      <xdr:colOff>36195</xdr:colOff>
      <xdr:row>284</xdr:row>
      <xdr:rowOff>323849</xdr:rowOff>
    </xdr:from>
    <xdr:to>
      <xdr:col>124</xdr:col>
      <xdr:colOff>47624</xdr:colOff>
      <xdr:row>287</xdr:row>
      <xdr:rowOff>190499</xdr:rowOff>
    </xdr:to>
    <xdr:sp macro="" textlink="">
      <xdr:nvSpPr>
        <xdr:cNvPr id="22" name="Bublinový popisek se šipkou doleva 21">
          <a:extLst>
            <a:ext uri="{FF2B5EF4-FFF2-40B4-BE49-F238E27FC236}">
              <a16:creationId xmlns:a16="http://schemas.microsoft.com/office/drawing/2014/main" id="{06A80E52-D806-7545-453D-20EC78BAF7FE}"/>
            </a:ext>
          </a:extLst>
        </xdr:cNvPr>
        <xdr:cNvSpPr/>
      </xdr:nvSpPr>
      <xdr:spPr>
        <a:xfrm>
          <a:off x="6560820" y="30680024"/>
          <a:ext cx="6993254" cy="48577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"Údaje o zřizovateli žadatele" </a:t>
          </a:r>
          <a:r>
            <a:rPr lang="cs-CZ" sz="1200" b="1" i="1" u="sng">
              <a:solidFill>
                <a:srgbClr val="FF0000"/>
              </a:solidFill>
              <a:latin typeface="Arial" panose="020B0604020202020204" pitchFamily="34" charset="0"/>
              <a:ea typeface="+mn-ea"/>
              <a:cs typeface="Arial" panose="020B0604020202020204" pitchFamily="34" charset="0"/>
            </a:rPr>
            <a:t>nevyplňují organizace, které nemají zřizovatele</a:t>
          </a:r>
          <a:r>
            <a:rPr lang="cs-CZ" sz="1200" b="1" i="1">
              <a:solidFill>
                <a:srgbClr val="FF0000"/>
              </a:solidFill>
              <a:latin typeface="Arial" panose="020B0604020202020204" pitchFamily="34" charset="0"/>
              <a:ea typeface="+mn-ea"/>
              <a:cs typeface="Arial" panose="020B0604020202020204" pitchFamily="34" charset="0"/>
            </a:rPr>
            <a:t>.</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52388</xdr:colOff>
      <xdr:row>418</xdr:row>
      <xdr:rowOff>5239</xdr:rowOff>
    </xdr:from>
    <xdr:to>
      <xdr:col>124</xdr:col>
      <xdr:colOff>63817</xdr:colOff>
      <xdr:row>421</xdr:row>
      <xdr:rowOff>257175</xdr:rowOff>
    </xdr:to>
    <xdr:sp macro="" textlink="">
      <xdr:nvSpPr>
        <xdr:cNvPr id="23" name="Bublinový popisek se šipkou doleva 22">
          <a:extLst>
            <a:ext uri="{FF2B5EF4-FFF2-40B4-BE49-F238E27FC236}">
              <a16:creationId xmlns:a16="http://schemas.microsoft.com/office/drawing/2014/main" id="{1FDF85BC-9811-EC63-5761-C4C73732DAC8}"/>
            </a:ext>
          </a:extLst>
        </xdr:cNvPr>
        <xdr:cNvSpPr/>
      </xdr:nvSpPr>
      <xdr:spPr>
        <a:xfrm>
          <a:off x="6577013" y="61527214"/>
          <a:ext cx="6993254" cy="509111"/>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"Kontaktní osobu" </a:t>
          </a:r>
          <a:r>
            <a:rPr lang="cs-CZ" sz="1200" b="1" i="1">
              <a:solidFill>
                <a:srgbClr val="FF0000"/>
              </a:solidFill>
              <a:latin typeface="Arial" panose="020B0604020202020204" pitchFamily="34" charset="0"/>
              <a:ea typeface="+mn-ea"/>
              <a:cs typeface="Arial" panose="020B0604020202020204" pitchFamily="34" charset="0"/>
            </a:rPr>
            <a:t>vyplňte jen v případě, že kontaktní osoba je odlišná od osoby</a:t>
          </a:r>
          <a:r>
            <a:rPr lang="cs-CZ" sz="1200" i="1">
              <a:solidFill>
                <a:srgbClr val="FF0000"/>
              </a:solidFill>
              <a:latin typeface="Arial" panose="020B0604020202020204" pitchFamily="34" charset="0"/>
              <a:ea typeface="+mn-ea"/>
              <a:cs typeface="Arial" panose="020B0604020202020204" pitchFamily="34" charset="0"/>
            </a:rPr>
            <a:t> </a:t>
          </a:r>
          <a:r>
            <a:rPr lang="cs-CZ" sz="1200" b="1" i="1">
              <a:solidFill>
                <a:srgbClr val="FF0000"/>
              </a:solidFill>
              <a:latin typeface="Arial" panose="020B0604020202020204" pitchFamily="34" charset="0"/>
              <a:ea typeface="+mn-ea"/>
              <a:cs typeface="Arial" panose="020B0604020202020204" pitchFamily="34" charset="0"/>
            </a:rPr>
            <a:t>zastupující žadatele</a:t>
          </a:r>
          <a:r>
            <a:rPr lang="cs-CZ" sz="1200" i="1">
              <a:solidFill>
                <a:srgbClr val="FF0000"/>
              </a:solidFill>
              <a:latin typeface="Arial" panose="020B0604020202020204" pitchFamily="34" charset="0"/>
              <a:ea typeface="+mn-ea"/>
              <a:cs typeface="Arial" panose="020B0604020202020204" pitchFamily="34" charset="0"/>
            </a:rPr>
            <a:t>. V opačném případě ponechte prázdné.</a:t>
          </a:r>
        </a:p>
      </xdr:txBody>
    </xdr:sp>
    <xdr:clientData/>
  </xdr:twoCellAnchor>
  <xdr:oneCellAnchor>
    <xdr:from>
      <xdr:col>63</xdr:col>
      <xdr:colOff>93345</xdr:colOff>
      <xdr:row>0</xdr:row>
      <xdr:rowOff>0</xdr:rowOff>
    </xdr:from>
    <xdr:ext cx="9193530" cy="1777410"/>
    <xdr:sp macro="" textlink="">
      <xdr:nvSpPr>
        <xdr:cNvPr id="24" name="TextovéPole 23">
          <a:extLst>
            <a:ext uri="{FF2B5EF4-FFF2-40B4-BE49-F238E27FC236}">
              <a16:creationId xmlns:a16="http://schemas.microsoft.com/office/drawing/2014/main" id="{083637C5-77C2-DDCE-7C66-6142F20BBC47}"/>
            </a:ext>
          </a:extLst>
        </xdr:cNvPr>
        <xdr:cNvSpPr txBox="1"/>
      </xdr:nvSpPr>
      <xdr:spPr>
        <a:xfrm>
          <a:off x="6443345" y="0"/>
          <a:ext cx="9193530" cy="1777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1">
              <a:latin typeface="Arial Black" panose="020B0A04020102020204" pitchFamily="34" charset="0"/>
            </a:rPr>
            <a:t>POZNÁMKY V VYPLŇOVÁNÍ ŽÁDOSTI</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Vyplňujte pouze </a:t>
          </a:r>
          <a:r>
            <a:rPr lang="cs-CZ" sz="1200" b="1" u="sng" baseline="0">
              <a:uFill>
                <a:solidFill>
                  <a:srgbClr val="FFFFCC"/>
                </a:solidFill>
              </a:uFill>
              <a:latin typeface="Arial" panose="020B0604020202020204" pitchFamily="34" charset="0"/>
              <a:cs typeface="Arial" panose="020B0604020202020204" pitchFamily="34" charset="0"/>
            </a:rPr>
            <a:t>žlutá</a:t>
          </a:r>
          <a:r>
            <a:rPr lang="cs-CZ" sz="1200" b="1">
              <a:latin typeface="Arial" panose="020B0604020202020204" pitchFamily="34" charset="0"/>
              <a:cs typeface="Arial" panose="020B0604020202020204" pitchFamily="34" charset="0"/>
            </a:rPr>
            <a:t> pole.</a:t>
          </a:r>
        </a:p>
        <a:p>
          <a:r>
            <a:rPr lang="cs-CZ" sz="400" b="0">
              <a:latin typeface="Arial" panose="020B0604020202020204" pitchFamily="34" charset="0"/>
              <a:cs typeface="Arial" panose="020B0604020202020204" pitchFamily="34" charset="0"/>
            </a:rPr>
            <a:t>-</a:t>
          </a:r>
        </a:p>
        <a:p>
          <a:r>
            <a:rPr lang="cs-CZ" sz="1200" b="1">
              <a:latin typeface="Arial" panose="020B0604020202020204" pitchFamily="34" charset="0"/>
              <a:cs typeface="Arial" panose="020B0604020202020204" pitchFamily="34" charset="0"/>
            </a:rPr>
            <a:t>Formulář žádosti je částečně interaktivní, některé části se zobrazují nebo naopak skrývají na základě postupného vyplňování (formulář zahrnuje všechny možné varianty - proto se nelekejte, když budou poměrně rozsáhlé pasáže prázdné).</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u="sng">
              <a:latin typeface="Arial" panose="020B0604020202020204" pitchFamily="34" charset="0"/>
              <a:cs typeface="Arial" panose="020B0604020202020204" pitchFamily="34" charset="0"/>
            </a:rPr>
            <a:t>Žádost, Podrobný rozpočet i</a:t>
          </a:r>
          <a:r>
            <a:rPr lang="cs-CZ" sz="1200" b="1" u="sng" baseline="0">
              <a:latin typeface="Arial" panose="020B0604020202020204" pitchFamily="34" charset="0"/>
              <a:cs typeface="Arial" panose="020B0604020202020204" pitchFamily="34" charset="0"/>
            </a:rPr>
            <a:t> De minimis </a:t>
          </a:r>
          <a:r>
            <a:rPr lang="cs-CZ" sz="1200" b="1" u="sng">
              <a:latin typeface="Arial" panose="020B0604020202020204" pitchFamily="34" charset="0"/>
              <a:cs typeface="Arial" panose="020B0604020202020204" pitchFamily="34" charset="0"/>
            </a:rPr>
            <a:t>vytiskněte až poté, kdy budete mít oboje zcela vyplněné</a:t>
          </a:r>
          <a:r>
            <a:rPr lang="cs-CZ" sz="1200" b="1">
              <a:latin typeface="Arial" panose="020B0604020202020204" pitchFamily="34" charset="0"/>
              <a:cs typeface="Arial" panose="020B0604020202020204" pitchFamily="34" charset="0"/>
            </a:rPr>
            <a:t> a formulář nebude hlásit žádné chyby (dokumenty</a:t>
          </a:r>
          <a:r>
            <a:rPr lang="cs-CZ" sz="1200" b="1" baseline="0">
              <a:latin typeface="Arial" panose="020B0604020202020204" pitchFamily="34" charset="0"/>
              <a:cs typeface="Arial" panose="020B0604020202020204" pitchFamily="34" charset="0"/>
            </a:rPr>
            <a:t> jsou obsahově propojeny)</a:t>
          </a:r>
          <a:r>
            <a:rPr lang="cs-CZ" sz="1200" b="1">
              <a:latin typeface="Arial" panose="020B0604020202020204" pitchFamily="34" charset="0"/>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Žádost je vytvořena v softwaru Excel, pokud ji otevřete v OpenOffice, formulář nemusí fungovat správně. Pokud by se objevily komlikace, kontaktujte prosím administrátora programu, který je uveden v Programu.</a:t>
          </a:r>
          <a:endParaRPr lang="cs-CZ" sz="1200">
            <a:latin typeface="Arial" panose="020B0604020202020204" pitchFamily="34" charset="0"/>
            <a:cs typeface="Arial" panose="020B0604020202020204" pitchFamily="34" charset="0"/>
          </a:endParaRPr>
        </a:p>
      </xdr:txBody>
    </xdr:sp>
    <xdr:clientData/>
  </xdr:oneCellAnchor>
  <xdr:twoCellAnchor>
    <xdr:from>
      <xdr:col>63</xdr:col>
      <xdr:colOff>68580</xdr:colOff>
      <xdr:row>223</xdr:row>
      <xdr:rowOff>60960</xdr:rowOff>
    </xdr:from>
    <xdr:to>
      <xdr:col>124</xdr:col>
      <xdr:colOff>1429</xdr:colOff>
      <xdr:row>223</xdr:row>
      <xdr:rowOff>339190</xdr:rowOff>
    </xdr:to>
    <xdr:sp macro="" textlink="">
      <xdr:nvSpPr>
        <xdr:cNvPr id="25" name="Bublinový popisek se šipkou doleva 24">
          <a:extLst>
            <a:ext uri="{FF2B5EF4-FFF2-40B4-BE49-F238E27FC236}">
              <a16:creationId xmlns:a16="http://schemas.microsoft.com/office/drawing/2014/main" id="{974139D9-2D7D-E576-92B5-85DC8449A004}"/>
            </a:ext>
          </a:extLst>
        </xdr:cNvPr>
        <xdr:cNvSpPr/>
      </xdr:nvSpPr>
      <xdr:spPr>
        <a:xfrm>
          <a:off x="6593205" y="19754850"/>
          <a:ext cx="6914674" cy="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se vyplňujte pouze  je-li žadatelem </a:t>
          </a:r>
          <a:r>
            <a:rPr lang="cs-CZ" sz="1200" b="1" i="1" baseline="0">
              <a:solidFill>
                <a:srgbClr val="FF0000"/>
              </a:solidFill>
              <a:latin typeface="Arial" panose="020B0604020202020204" pitchFamily="34" charset="0"/>
              <a:ea typeface="+mn-ea"/>
              <a:cs typeface="Arial" panose="020B0604020202020204" pitchFamily="34" charset="0"/>
            </a:rPr>
            <a:t>obec</a:t>
          </a:r>
          <a:r>
            <a:rPr lang="cs-CZ" sz="1200" i="1" baseline="0">
              <a:solidFill>
                <a:srgbClr val="FF0000"/>
              </a:solidFill>
              <a:latin typeface="Arial" panose="020B0604020202020204" pitchFamily="34" charset="0"/>
              <a:ea typeface="+mn-ea"/>
              <a:cs typeface="Arial" panose="020B0604020202020204" pitchFamily="34" charset="0"/>
            </a:rPr>
            <a:t>. </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68580</xdr:colOff>
      <xdr:row>224</xdr:row>
      <xdr:rowOff>68580</xdr:rowOff>
    </xdr:from>
    <xdr:to>
      <xdr:col>124</xdr:col>
      <xdr:colOff>1429</xdr:colOff>
      <xdr:row>224</xdr:row>
      <xdr:rowOff>346810</xdr:rowOff>
    </xdr:to>
    <xdr:sp macro="" textlink="">
      <xdr:nvSpPr>
        <xdr:cNvPr id="26" name="Bublinový popisek se šipkou doleva 25">
          <a:extLst>
            <a:ext uri="{FF2B5EF4-FFF2-40B4-BE49-F238E27FC236}">
              <a16:creationId xmlns:a16="http://schemas.microsoft.com/office/drawing/2014/main" id="{91250F4E-9C94-4D27-7EA6-EAD86EDB6666}"/>
            </a:ext>
          </a:extLst>
        </xdr:cNvPr>
        <xdr:cNvSpPr/>
      </xdr:nvSpPr>
      <xdr:spPr>
        <a:xfrm>
          <a:off x="6593205" y="19823430"/>
          <a:ext cx="6914674" cy="27823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se vyplňujte pouze u právnické osoby zapsané ve veřejném rejstříku. </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60960</xdr:colOff>
      <xdr:row>225</xdr:row>
      <xdr:rowOff>30480</xdr:rowOff>
    </xdr:from>
    <xdr:to>
      <xdr:col>124</xdr:col>
      <xdr:colOff>7620</xdr:colOff>
      <xdr:row>227</xdr:row>
      <xdr:rowOff>104774</xdr:rowOff>
    </xdr:to>
    <xdr:sp macro="" textlink="">
      <xdr:nvSpPr>
        <xdr:cNvPr id="27" name="Bublinový popisek se šipkou doleva 26">
          <a:extLst>
            <a:ext uri="{FF2B5EF4-FFF2-40B4-BE49-F238E27FC236}">
              <a16:creationId xmlns:a16="http://schemas.microsoft.com/office/drawing/2014/main" id="{0292F044-33C3-7334-4FC5-2FEF6BA19092}"/>
            </a:ext>
          </a:extLst>
        </xdr:cNvPr>
        <xdr:cNvSpPr/>
      </xdr:nvSpPr>
      <xdr:spPr>
        <a:xfrm>
          <a:off x="6585585" y="20118705"/>
          <a:ext cx="6928485" cy="445769"/>
        </a:xfrm>
        <a:prstGeom prst="leftArrowCallout">
          <a:avLst>
            <a:gd name="adj1" fmla="val 25861"/>
            <a:gd name="adj2" fmla="val 33264"/>
            <a:gd name="adj3" fmla="val 112707"/>
            <a:gd name="adj4" fmla="val 8935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Vyplňuje se údaj o zápisu do jiné evidence, v níž je zapsána právnická osoba nezapsaná ve veřejném rejstříku.</a:t>
          </a:r>
        </a:p>
      </xdr:txBody>
    </xdr:sp>
    <xdr:clientData/>
  </xdr:twoCellAnchor>
  <xdr:twoCellAnchor editAs="oneCell">
    <xdr:from>
      <xdr:col>0</xdr:col>
      <xdr:colOff>19050</xdr:colOff>
      <xdr:row>0</xdr:row>
      <xdr:rowOff>28575</xdr:rowOff>
    </xdr:from>
    <xdr:to>
      <xdr:col>16</xdr:col>
      <xdr:colOff>57150</xdr:colOff>
      <xdr:row>2</xdr:row>
      <xdr:rowOff>95250</xdr:rowOff>
    </xdr:to>
    <xdr:pic>
      <xdr:nvPicPr>
        <xdr:cNvPr id="37622" name="Obrázek 3">
          <a:extLst>
            <a:ext uri="{FF2B5EF4-FFF2-40B4-BE49-F238E27FC236}">
              <a16:creationId xmlns:a16="http://schemas.microsoft.com/office/drawing/2014/main" id="{C8780EB2-F056-D5BF-A1BE-F2DE61004E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8669"/>
        <a:stretch>
          <a:fillRect/>
        </a:stretch>
      </xdr:blipFill>
      <xdr:spPr bwMode="auto">
        <a:xfrm>
          <a:off x="19050" y="28575"/>
          <a:ext cx="1866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63</xdr:col>
      <xdr:colOff>38100</xdr:colOff>
      <xdr:row>131</xdr:row>
      <xdr:rowOff>113433</xdr:rowOff>
    </xdr:from>
    <xdr:to>
      <xdr:col>124</xdr:col>
      <xdr:colOff>57150</xdr:colOff>
      <xdr:row>134</xdr:row>
      <xdr:rowOff>36243</xdr:rowOff>
    </xdr:to>
    <xdr:sp macro="" textlink="">
      <xdr:nvSpPr>
        <xdr:cNvPr id="2" name="Bublinový popisek se šipkou doleva 14">
          <a:extLst>
            <a:ext uri="{FF2B5EF4-FFF2-40B4-BE49-F238E27FC236}">
              <a16:creationId xmlns:a16="http://schemas.microsoft.com/office/drawing/2014/main" id="{296151E1-C7D8-EEDF-B9ED-A68103CA2FEA}"/>
            </a:ext>
          </a:extLst>
        </xdr:cNvPr>
        <xdr:cNvSpPr/>
      </xdr:nvSpPr>
      <xdr:spPr>
        <a:xfrm>
          <a:off x="6562725" y="73894083"/>
          <a:ext cx="7000875" cy="656235"/>
        </a:xfrm>
        <a:prstGeom prst="leftArrowCallout">
          <a:avLst>
            <a:gd name="adj1" fmla="val 34265"/>
            <a:gd name="adj2" fmla="val 38251"/>
            <a:gd name="adj3" fmla="val 87732"/>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Pokud jste uvedli </a:t>
          </a:r>
          <a:r>
            <a:rPr lang="cs-CZ" sz="1200" b="1" i="1">
              <a:solidFill>
                <a:srgbClr val="FF0000"/>
              </a:solidFill>
              <a:latin typeface="Arial" panose="020B0604020202020204" pitchFamily="34" charset="0"/>
              <a:ea typeface="+mn-ea"/>
              <a:cs typeface="Arial" panose="020B0604020202020204" pitchFamily="34" charset="0"/>
            </a:rPr>
            <a:t>ANO</a:t>
          </a:r>
          <a:r>
            <a:rPr lang="cs-CZ" sz="1200" i="1">
              <a:solidFill>
                <a:srgbClr val="FF0000"/>
              </a:solidFill>
              <a:latin typeface="Arial" panose="020B0604020202020204" pitchFamily="34" charset="0"/>
              <a:ea typeface="+mn-ea"/>
              <a:cs typeface="Arial" panose="020B0604020202020204" pitchFamily="34" charset="0"/>
            </a:rPr>
            <a:t>, doplňte seznam právnických osob (obchodních korporací ve smyslu zákona č. 90/2012 Sb.), v nichž má žadatel majetkový podíl spolu s uvedením výše podílu/akci (u akcií se uvede jmenovitá hodnota a počet kusů):</a:t>
          </a:r>
        </a:p>
      </xdr:txBody>
    </xdr:sp>
    <xdr:clientData/>
  </xdr:twoCellAnchor>
  <xdr:twoCellAnchor>
    <xdr:from>
      <xdr:col>63</xdr:col>
      <xdr:colOff>28575</xdr:colOff>
      <xdr:row>144</xdr:row>
      <xdr:rowOff>285750</xdr:rowOff>
    </xdr:from>
    <xdr:to>
      <xdr:col>124</xdr:col>
      <xdr:colOff>47625</xdr:colOff>
      <xdr:row>147</xdr:row>
      <xdr:rowOff>95249</xdr:rowOff>
    </xdr:to>
    <xdr:sp macro="" textlink="">
      <xdr:nvSpPr>
        <xdr:cNvPr id="4" name="Bublinový popisek se šipkou doleva 15">
          <a:extLst>
            <a:ext uri="{FF2B5EF4-FFF2-40B4-BE49-F238E27FC236}">
              <a16:creationId xmlns:a16="http://schemas.microsoft.com/office/drawing/2014/main" id="{9C1055E8-7522-F2FE-AED7-8452D1441D73}"/>
            </a:ext>
          </a:extLst>
        </xdr:cNvPr>
        <xdr:cNvSpPr/>
      </xdr:nvSpPr>
      <xdr:spPr>
        <a:xfrm>
          <a:off x="6553200" y="26670000"/>
          <a:ext cx="7000875" cy="457199"/>
        </a:xfrm>
        <a:prstGeom prst="leftArrowCallout">
          <a:avLst>
            <a:gd name="adj1" fmla="val 42598"/>
            <a:gd name="adj2" fmla="val 50000"/>
            <a:gd name="adj3" fmla="val 11689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Pole "Korespondenční adresa" </a:t>
          </a:r>
          <a:r>
            <a:rPr lang="cs-CZ" sz="1200" b="1" i="1">
              <a:solidFill>
                <a:srgbClr val="FF0000"/>
              </a:solidFill>
              <a:latin typeface="Arial" panose="020B0604020202020204" pitchFamily="34" charset="0"/>
              <a:ea typeface="+mn-ea"/>
              <a:cs typeface="Arial" panose="020B0604020202020204" pitchFamily="34" charset="0"/>
            </a:rPr>
            <a:t>vyplňte jen v případě, že je korespondenční adresa odlišná od sídla žadatele</a:t>
          </a:r>
          <a:r>
            <a:rPr lang="cs-CZ" sz="1200" i="1">
              <a:solidFill>
                <a:srgbClr val="FF0000"/>
              </a:solidFill>
              <a:latin typeface="Arial" panose="020B0604020202020204" pitchFamily="34" charset="0"/>
              <a:ea typeface="+mn-ea"/>
              <a:cs typeface="Arial" panose="020B0604020202020204" pitchFamily="34" charset="0"/>
            </a:rPr>
            <a:t> jinak</a:t>
          </a:r>
          <a:r>
            <a:rPr lang="cs-CZ" sz="1200" i="1" baseline="0">
              <a:solidFill>
                <a:srgbClr val="FF0000"/>
              </a:solidFill>
              <a:latin typeface="Arial" panose="020B0604020202020204" pitchFamily="34" charset="0"/>
              <a:ea typeface="+mn-ea"/>
              <a:cs typeface="Arial" panose="020B0604020202020204" pitchFamily="34" charset="0"/>
            </a:rPr>
            <a:t> nechte prázdné.</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149</xdr:row>
      <xdr:rowOff>85724</xdr:rowOff>
    </xdr:from>
    <xdr:to>
      <xdr:col>124</xdr:col>
      <xdr:colOff>57150</xdr:colOff>
      <xdr:row>150</xdr:row>
      <xdr:rowOff>238124</xdr:rowOff>
    </xdr:to>
    <xdr:sp macro="" textlink="">
      <xdr:nvSpPr>
        <xdr:cNvPr id="5" name="Bublinový popisek se šipkou doleva 17">
          <a:extLst>
            <a:ext uri="{FF2B5EF4-FFF2-40B4-BE49-F238E27FC236}">
              <a16:creationId xmlns:a16="http://schemas.microsoft.com/office/drawing/2014/main" id="{D4FBB317-8946-75ED-4754-0167F6B9335A}"/>
            </a:ext>
          </a:extLst>
        </xdr:cNvPr>
        <xdr:cNvSpPr/>
      </xdr:nvSpPr>
      <xdr:spPr>
        <a:xfrm>
          <a:off x="6562725" y="77171549"/>
          <a:ext cx="7000875" cy="44767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Uveďte údaje o bankovním spojení, tj. název banky a číslo účtu, na který poskytovatel podpory podporu žadateli odešle.</a:t>
          </a:r>
        </a:p>
      </xdr:txBody>
    </xdr:sp>
    <xdr:clientData/>
  </xdr:twoCellAnchor>
  <xdr:twoCellAnchor>
    <xdr:from>
      <xdr:col>63</xdr:col>
      <xdr:colOff>36195</xdr:colOff>
      <xdr:row>151</xdr:row>
      <xdr:rowOff>323849</xdr:rowOff>
    </xdr:from>
    <xdr:to>
      <xdr:col>124</xdr:col>
      <xdr:colOff>47624</xdr:colOff>
      <xdr:row>154</xdr:row>
      <xdr:rowOff>190499</xdr:rowOff>
    </xdr:to>
    <xdr:sp macro="" textlink="">
      <xdr:nvSpPr>
        <xdr:cNvPr id="6" name="Bublinový popisek se šipkou doleva 21">
          <a:extLst>
            <a:ext uri="{FF2B5EF4-FFF2-40B4-BE49-F238E27FC236}">
              <a16:creationId xmlns:a16="http://schemas.microsoft.com/office/drawing/2014/main" id="{33F3387A-ED85-0A39-24DA-90F159BED146}"/>
            </a:ext>
          </a:extLst>
        </xdr:cNvPr>
        <xdr:cNvSpPr/>
      </xdr:nvSpPr>
      <xdr:spPr>
        <a:xfrm>
          <a:off x="6560820" y="78000224"/>
          <a:ext cx="6993254" cy="48577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"Údaje o zřizovateli žadatele" </a:t>
          </a:r>
          <a:r>
            <a:rPr lang="cs-CZ" sz="1200" b="1" i="1" u="sng">
              <a:solidFill>
                <a:srgbClr val="FF0000"/>
              </a:solidFill>
              <a:latin typeface="Arial" panose="020B0604020202020204" pitchFamily="34" charset="0"/>
              <a:ea typeface="+mn-ea"/>
              <a:cs typeface="Arial" panose="020B0604020202020204" pitchFamily="34" charset="0"/>
            </a:rPr>
            <a:t>nevyplňují organizace, které nemají zřizovatele</a:t>
          </a:r>
          <a:r>
            <a:rPr lang="cs-CZ" sz="1200" b="1" i="1">
              <a:solidFill>
                <a:srgbClr val="FF0000"/>
              </a:solidFill>
              <a:latin typeface="Arial" panose="020B0604020202020204" pitchFamily="34" charset="0"/>
              <a:ea typeface="+mn-ea"/>
              <a:cs typeface="Arial" panose="020B0604020202020204" pitchFamily="34" charset="0"/>
            </a:rPr>
            <a:t>.</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8</xdr:row>
      <xdr:rowOff>161925</xdr:rowOff>
    </xdr:from>
    <xdr:to>
      <xdr:col>124</xdr:col>
      <xdr:colOff>74529</xdr:colOff>
      <xdr:row>23</xdr:row>
      <xdr:rowOff>57150</xdr:rowOff>
    </xdr:to>
    <xdr:sp macro="" textlink="">
      <xdr:nvSpPr>
        <xdr:cNvPr id="19" name="Bublinový popisek se šipkou doleva 13">
          <a:extLst>
            <a:ext uri="{FF2B5EF4-FFF2-40B4-BE49-F238E27FC236}">
              <a16:creationId xmlns:a16="http://schemas.microsoft.com/office/drawing/2014/main" id="{4DEB4B68-9A78-9E17-E0D2-86C0EE9400C0}"/>
            </a:ext>
          </a:extLst>
        </xdr:cNvPr>
        <xdr:cNvSpPr/>
      </xdr:nvSpPr>
      <xdr:spPr>
        <a:xfrm>
          <a:off x="6562725" y="2314575"/>
          <a:ext cx="7018254" cy="2619375"/>
        </a:xfrm>
        <a:custGeom>
          <a:avLst/>
          <a:gdLst>
            <a:gd name="connsiteX0" fmla="*/ 0 w 7018254"/>
            <a:gd name="connsiteY0" fmla="*/ 2138363 h 4276725"/>
            <a:gd name="connsiteX1" fmla="*/ 539509 w 7018254"/>
            <a:gd name="connsiteY1" fmla="*/ 1612924 h 4276725"/>
            <a:gd name="connsiteX2" fmla="*/ 539509 w 7018254"/>
            <a:gd name="connsiteY2" fmla="*/ 1919180 h 4276725"/>
            <a:gd name="connsiteX3" fmla="*/ 809135 w 7018254"/>
            <a:gd name="connsiteY3" fmla="*/ 1919180 h 4276725"/>
            <a:gd name="connsiteX4" fmla="*/ 809135 w 7018254"/>
            <a:gd name="connsiteY4" fmla="*/ 0 h 4276725"/>
            <a:gd name="connsiteX5" fmla="*/ 7018254 w 7018254"/>
            <a:gd name="connsiteY5" fmla="*/ 0 h 4276725"/>
            <a:gd name="connsiteX6" fmla="*/ 7018254 w 7018254"/>
            <a:gd name="connsiteY6" fmla="*/ 4276725 h 4276725"/>
            <a:gd name="connsiteX7" fmla="*/ 809135 w 7018254"/>
            <a:gd name="connsiteY7" fmla="*/ 4276725 h 4276725"/>
            <a:gd name="connsiteX8" fmla="*/ 809135 w 7018254"/>
            <a:gd name="connsiteY8" fmla="*/ 2357545 h 4276725"/>
            <a:gd name="connsiteX9" fmla="*/ 539509 w 7018254"/>
            <a:gd name="connsiteY9" fmla="*/ 2357545 h 4276725"/>
            <a:gd name="connsiteX10" fmla="*/ 539509 w 7018254"/>
            <a:gd name="connsiteY10" fmla="*/ 2663801 h 4276725"/>
            <a:gd name="connsiteX11" fmla="*/ 0 w 7018254"/>
            <a:gd name="connsiteY11" fmla="*/ 2138363 h 4276725"/>
            <a:gd name="connsiteX0" fmla="*/ 0 w 7018254"/>
            <a:gd name="connsiteY0" fmla="*/ 2138363 h 4276725"/>
            <a:gd name="connsiteX1" fmla="*/ 539509 w 7018254"/>
            <a:gd name="connsiteY1" fmla="*/ 1612924 h 4276725"/>
            <a:gd name="connsiteX2" fmla="*/ 539509 w 7018254"/>
            <a:gd name="connsiteY2" fmla="*/ 1919180 h 4276725"/>
            <a:gd name="connsiteX3" fmla="*/ 809135 w 7018254"/>
            <a:gd name="connsiteY3" fmla="*/ 1919180 h 4276725"/>
            <a:gd name="connsiteX4" fmla="*/ 809135 w 7018254"/>
            <a:gd name="connsiteY4" fmla="*/ 1028700 h 4276725"/>
            <a:gd name="connsiteX5" fmla="*/ 7018254 w 7018254"/>
            <a:gd name="connsiteY5" fmla="*/ 0 h 4276725"/>
            <a:gd name="connsiteX6" fmla="*/ 7018254 w 7018254"/>
            <a:gd name="connsiteY6" fmla="*/ 4276725 h 4276725"/>
            <a:gd name="connsiteX7" fmla="*/ 809135 w 7018254"/>
            <a:gd name="connsiteY7" fmla="*/ 4276725 h 4276725"/>
            <a:gd name="connsiteX8" fmla="*/ 809135 w 7018254"/>
            <a:gd name="connsiteY8" fmla="*/ 2357545 h 4276725"/>
            <a:gd name="connsiteX9" fmla="*/ 539509 w 7018254"/>
            <a:gd name="connsiteY9" fmla="*/ 2357545 h 4276725"/>
            <a:gd name="connsiteX10" fmla="*/ 539509 w 7018254"/>
            <a:gd name="connsiteY10" fmla="*/ 2663801 h 4276725"/>
            <a:gd name="connsiteX11" fmla="*/ 0 w 7018254"/>
            <a:gd name="connsiteY11" fmla="*/ 2138363 h 4276725"/>
            <a:gd name="connsiteX0" fmla="*/ 0 w 7018254"/>
            <a:gd name="connsiteY0" fmla="*/ 1109663 h 3248025"/>
            <a:gd name="connsiteX1" fmla="*/ 539509 w 7018254"/>
            <a:gd name="connsiteY1" fmla="*/ 584224 h 3248025"/>
            <a:gd name="connsiteX2" fmla="*/ 539509 w 7018254"/>
            <a:gd name="connsiteY2" fmla="*/ 890480 h 3248025"/>
            <a:gd name="connsiteX3" fmla="*/ 809135 w 7018254"/>
            <a:gd name="connsiteY3" fmla="*/ 890480 h 3248025"/>
            <a:gd name="connsiteX4" fmla="*/ 809135 w 7018254"/>
            <a:gd name="connsiteY4" fmla="*/ 0 h 3248025"/>
            <a:gd name="connsiteX5" fmla="*/ 7008729 w 7018254"/>
            <a:gd name="connsiteY5" fmla="*/ 38100 h 3248025"/>
            <a:gd name="connsiteX6" fmla="*/ 7018254 w 7018254"/>
            <a:gd name="connsiteY6" fmla="*/ 3248025 h 3248025"/>
            <a:gd name="connsiteX7" fmla="*/ 809135 w 7018254"/>
            <a:gd name="connsiteY7" fmla="*/ 3248025 h 3248025"/>
            <a:gd name="connsiteX8" fmla="*/ 809135 w 7018254"/>
            <a:gd name="connsiteY8" fmla="*/ 1328845 h 3248025"/>
            <a:gd name="connsiteX9" fmla="*/ 539509 w 7018254"/>
            <a:gd name="connsiteY9" fmla="*/ 1328845 h 3248025"/>
            <a:gd name="connsiteX10" fmla="*/ 539509 w 7018254"/>
            <a:gd name="connsiteY10" fmla="*/ 1635101 h 3248025"/>
            <a:gd name="connsiteX11" fmla="*/ 0 w 7018254"/>
            <a:gd name="connsiteY11" fmla="*/ 1109663 h 3248025"/>
            <a:gd name="connsiteX0" fmla="*/ 0 w 7018254"/>
            <a:gd name="connsiteY0" fmla="*/ 1109663 h 4019550"/>
            <a:gd name="connsiteX1" fmla="*/ 539509 w 7018254"/>
            <a:gd name="connsiteY1" fmla="*/ 584224 h 4019550"/>
            <a:gd name="connsiteX2" fmla="*/ 539509 w 7018254"/>
            <a:gd name="connsiteY2" fmla="*/ 890480 h 4019550"/>
            <a:gd name="connsiteX3" fmla="*/ 809135 w 7018254"/>
            <a:gd name="connsiteY3" fmla="*/ 890480 h 4019550"/>
            <a:gd name="connsiteX4" fmla="*/ 809135 w 7018254"/>
            <a:gd name="connsiteY4" fmla="*/ 0 h 4019550"/>
            <a:gd name="connsiteX5" fmla="*/ 7008729 w 7018254"/>
            <a:gd name="connsiteY5" fmla="*/ 38100 h 4019550"/>
            <a:gd name="connsiteX6" fmla="*/ 7018254 w 7018254"/>
            <a:gd name="connsiteY6" fmla="*/ 3248025 h 4019550"/>
            <a:gd name="connsiteX7" fmla="*/ 809135 w 7018254"/>
            <a:gd name="connsiteY7" fmla="*/ 4019550 h 4019550"/>
            <a:gd name="connsiteX8" fmla="*/ 809135 w 7018254"/>
            <a:gd name="connsiteY8" fmla="*/ 1328845 h 4019550"/>
            <a:gd name="connsiteX9" fmla="*/ 539509 w 7018254"/>
            <a:gd name="connsiteY9" fmla="*/ 1328845 h 4019550"/>
            <a:gd name="connsiteX10" fmla="*/ 539509 w 7018254"/>
            <a:gd name="connsiteY10" fmla="*/ 1635101 h 4019550"/>
            <a:gd name="connsiteX11" fmla="*/ 0 w 7018254"/>
            <a:gd name="connsiteY11" fmla="*/ 1109663 h 4019550"/>
            <a:gd name="connsiteX0" fmla="*/ 0 w 7018254"/>
            <a:gd name="connsiteY0" fmla="*/ 1109663 h 4019550"/>
            <a:gd name="connsiteX1" fmla="*/ 539509 w 7018254"/>
            <a:gd name="connsiteY1" fmla="*/ 584224 h 4019550"/>
            <a:gd name="connsiteX2" fmla="*/ 539509 w 7018254"/>
            <a:gd name="connsiteY2" fmla="*/ 890480 h 4019550"/>
            <a:gd name="connsiteX3" fmla="*/ 809135 w 7018254"/>
            <a:gd name="connsiteY3" fmla="*/ 890480 h 4019550"/>
            <a:gd name="connsiteX4" fmla="*/ 809135 w 7018254"/>
            <a:gd name="connsiteY4" fmla="*/ 0 h 4019550"/>
            <a:gd name="connsiteX5" fmla="*/ 7008729 w 7018254"/>
            <a:gd name="connsiteY5" fmla="*/ 38100 h 4019550"/>
            <a:gd name="connsiteX6" fmla="*/ 7018254 w 7018254"/>
            <a:gd name="connsiteY6" fmla="*/ 3971925 h 4019550"/>
            <a:gd name="connsiteX7" fmla="*/ 809135 w 7018254"/>
            <a:gd name="connsiteY7" fmla="*/ 4019550 h 4019550"/>
            <a:gd name="connsiteX8" fmla="*/ 809135 w 7018254"/>
            <a:gd name="connsiteY8" fmla="*/ 1328845 h 4019550"/>
            <a:gd name="connsiteX9" fmla="*/ 539509 w 7018254"/>
            <a:gd name="connsiteY9" fmla="*/ 1328845 h 4019550"/>
            <a:gd name="connsiteX10" fmla="*/ 539509 w 7018254"/>
            <a:gd name="connsiteY10" fmla="*/ 1635101 h 4019550"/>
            <a:gd name="connsiteX11" fmla="*/ 0 w 7018254"/>
            <a:gd name="connsiteY11" fmla="*/ 1109663 h 4019550"/>
            <a:gd name="connsiteX0" fmla="*/ 0 w 7018254"/>
            <a:gd name="connsiteY0" fmla="*/ 1119188 h 4029075"/>
            <a:gd name="connsiteX1" fmla="*/ 539509 w 7018254"/>
            <a:gd name="connsiteY1" fmla="*/ 593749 h 4029075"/>
            <a:gd name="connsiteX2" fmla="*/ 539509 w 7018254"/>
            <a:gd name="connsiteY2" fmla="*/ 900005 h 4029075"/>
            <a:gd name="connsiteX3" fmla="*/ 809135 w 7018254"/>
            <a:gd name="connsiteY3" fmla="*/ 900005 h 4029075"/>
            <a:gd name="connsiteX4" fmla="*/ 809135 w 7018254"/>
            <a:gd name="connsiteY4" fmla="*/ 9525 h 4029075"/>
            <a:gd name="connsiteX5" fmla="*/ 7018254 w 7018254"/>
            <a:gd name="connsiteY5" fmla="*/ 0 h 4029075"/>
            <a:gd name="connsiteX6" fmla="*/ 7018254 w 7018254"/>
            <a:gd name="connsiteY6" fmla="*/ 3981450 h 4029075"/>
            <a:gd name="connsiteX7" fmla="*/ 809135 w 7018254"/>
            <a:gd name="connsiteY7" fmla="*/ 4029075 h 4029075"/>
            <a:gd name="connsiteX8" fmla="*/ 809135 w 7018254"/>
            <a:gd name="connsiteY8" fmla="*/ 1338370 h 4029075"/>
            <a:gd name="connsiteX9" fmla="*/ 539509 w 7018254"/>
            <a:gd name="connsiteY9" fmla="*/ 1338370 h 4029075"/>
            <a:gd name="connsiteX10" fmla="*/ 539509 w 7018254"/>
            <a:gd name="connsiteY10" fmla="*/ 1644626 h 4029075"/>
            <a:gd name="connsiteX11" fmla="*/ 0 w 7018254"/>
            <a:gd name="connsiteY11" fmla="*/ 1119188 h 4029075"/>
            <a:gd name="connsiteX0" fmla="*/ 0 w 7018254"/>
            <a:gd name="connsiteY0" fmla="*/ 1119188 h 4048125"/>
            <a:gd name="connsiteX1" fmla="*/ 539509 w 7018254"/>
            <a:gd name="connsiteY1" fmla="*/ 593749 h 4048125"/>
            <a:gd name="connsiteX2" fmla="*/ 539509 w 7018254"/>
            <a:gd name="connsiteY2" fmla="*/ 900005 h 4048125"/>
            <a:gd name="connsiteX3" fmla="*/ 809135 w 7018254"/>
            <a:gd name="connsiteY3" fmla="*/ 900005 h 4048125"/>
            <a:gd name="connsiteX4" fmla="*/ 809135 w 7018254"/>
            <a:gd name="connsiteY4" fmla="*/ 9525 h 4048125"/>
            <a:gd name="connsiteX5" fmla="*/ 7018254 w 7018254"/>
            <a:gd name="connsiteY5" fmla="*/ 0 h 4048125"/>
            <a:gd name="connsiteX6" fmla="*/ 7018254 w 7018254"/>
            <a:gd name="connsiteY6" fmla="*/ 4048125 h 4048125"/>
            <a:gd name="connsiteX7" fmla="*/ 809135 w 7018254"/>
            <a:gd name="connsiteY7" fmla="*/ 4029075 h 4048125"/>
            <a:gd name="connsiteX8" fmla="*/ 809135 w 7018254"/>
            <a:gd name="connsiteY8" fmla="*/ 1338370 h 4048125"/>
            <a:gd name="connsiteX9" fmla="*/ 539509 w 7018254"/>
            <a:gd name="connsiteY9" fmla="*/ 1338370 h 4048125"/>
            <a:gd name="connsiteX10" fmla="*/ 539509 w 7018254"/>
            <a:gd name="connsiteY10" fmla="*/ 1644626 h 4048125"/>
            <a:gd name="connsiteX11" fmla="*/ 0 w 7018254"/>
            <a:gd name="connsiteY11" fmla="*/ 1119188 h 4048125"/>
            <a:gd name="connsiteX0" fmla="*/ 0 w 7018254"/>
            <a:gd name="connsiteY0" fmla="*/ 1119188 h 4410075"/>
            <a:gd name="connsiteX1" fmla="*/ 539509 w 7018254"/>
            <a:gd name="connsiteY1" fmla="*/ 593749 h 4410075"/>
            <a:gd name="connsiteX2" fmla="*/ 539509 w 7018254"/>
            <a:gd name="connsiteY2" fmla="*/ 900005 h 4410075"/>
            <a:gd name="connsiteX3" fmla="*/ 809135 w 7018254"/>
            <a:gd name="connsiteY3" fmla="*/ 900005 h 4410075"/>
            <a:gd name="connsiteX4" fmla="*/ 809135 w 7018254"/>
            <a:gd name="connsiteY4" fmla="*/ 9525 h 4410075"/>
            <a:gd name="connsiteX5" fmla="*/ 7018254 w 7018254"/>
            <a:gd name="connsiteY5" fmla="*/ 0 h 4410075"/>
            <a:gd name="connsiteX6" fmla="*/ 7018254 w 7018254"/>
            <a:gd name="connsiteY6" fmla="*/ 4410075 h 4410075"/>
            <a:gd name="connsiteX7" fmla="*/ 809135 w 7018254"/>
            <a:gd name="connsiteY7" fmla="*/ 4029075 h 4410075"/>
            <a:gd name="connsiteX8" fmla="*/ 809135 w 7018254"/>
            <a:gd name="connsiteY8" fmla="*/ 1338370 h 4410075"/>
            <a:gd name="connsiteX9" fmla="*/ 539509 w 7018254"/>
            <a:gd name="connsiteY9" fmla="*/ 1338370 h 4410075"/>
            <a:gd name="connsiteX10" fmla="*/ 539509 w 7018254"/>
            <a:gd name="connsiteY10" fmla="*/ 1644626 h 4410075"/>
            <a:gd name="connsiteX11" fmla="*/ 0 w 7018254"/>
            <a:gd name="connsiteY11" fmla="*/ 1119188 h 4410075"/>
            <a:gd name="connsiteX0" fmla="*/ 0 w 7018254"/>
            <a:gd name="connsiteY0" fmla="*/ 1119188 h 4419600"/>
            <a:gd name="connsiteX1" fmla="*/ 539509 w 7018254"/>
            <a:gd name="connsiteY1" fmla="*/ 593749 h 4419600"/>
            <a:gd name="connsiteX2" fmla="*/ 539509 w 7018254"/>
            <a:gd name="connsiteY2" fmla="*/ 900005 h 4419600"/>
            <a:gd name="connsiteX3" fmla="*/ 809135 w 7018254"/>
            <a:gd name="connsiteY3" fmla="*/ 900005 h 4419600"/>
            <a:gd name="connsiteX4" fmla="*/ 809135 w 7018254"/>
            <a:gd name="connsiteY4" fmla="*/ 9525 h 4419600"/>
            <a:gd name="connsiteX5" fmla="*/ 7018254 w 7018254"/>
            <a:gd name="connsiteY5" fmla="*/ 0 h 4419600"/>
            <a:gd name="connsiteX6" fmla="*/ 7018254 w 7018254"/>
            <a:gd name="connsiteY6" fmla="*/ 4410075 h 4419600"/>
            <a:gd name="connsiteX7" fmla="*/ 818660 w 7018254"/>
            <a:gd name="connsiteY7" fmla="*/ 4419600 h 4419600"/>
            <a:gd name="connsiteX8" fmla="*/ 809135 w 7018254"/>
            <a:gd name="connsiteY8" fmla="*/ 1338370 h 4419600"/>
            <a:gd name="connsiteX9" fmla="*/ 539509 w 7018254"/>
            <a:gd name="connsiteY9" fmla="*/ 1338370 h 4419600"/>
            <a:gd name="connsiteX10" fmla="*/ 539509 w 7018254"/>
            <a:gd name="connsiteY10" fmla="*/ 1644626 h 4419600"/>
            <a:gd name="connsiteX11" fmla="*/ 0 w 7018254"/>
            <a:gd name="connsiteY11" fmla="*/ 1119188 h 4419600"/>
            <a:gd name="connsiteX0" fmla="*/ 0 w 7018254"/>
            <a:gd name="connsiteY0" fmla="*/ 1109663 h 4410075"/>
            <a:gd name="connsiteX1" fmla="*/ 539509 w 7018254"/>
            <a:gd name="connsiteY1" fmla="*/ 584224 h 4410075"/>
            <a:gd name="connsiteX2" fmla="*/ 539509 w 7018254"/>
            <a:gd name="connsiteY2" fmla="*/ 890480 h 4410075"/>
            <a:gd name="connsiteX3" fmla="*/ 809135 w 7018254"/>
            <a:gd name="connsiteY3" fmla="*/ 890480 h 4410075"/>
            <a:gd name="connsiteX4" fmla="*/ 809135 w 7018254"/>
            <a:gd name="connsiteY4" fmla="*/ 0 h 4410075"/>
            <a:gd name="connsiteX5" fmla="*/ 7018254 w 7018254"/>
            <a:gd name="connsiteY5" fmla="*/ 9525 h 4410075"/>
            <a:gd name="connsiteX6" fmla="*/ 7018254 w 7018254"/>
            <a:gd name="connsiteY6" fmla="*/ 4400550 h 4410075"/>
            <a:gd name="connsiteX7" fmla="*/ 818660 w 7018254"/>
            <a:gd name="connsiteY7" fmla="*/ 4410075 h 4410075"/>
            <a:gd name="connsiteX8" fmla="*/ 809135 w 7018254"/>
            <a:gd name="connsiteY8" fmla="*/ 1328845 h 4410075"/>
            <a:gd name="connsiteX9" fmla="*/ 539509 w 7018254"/>
            <a:gd name="connsiteY9" fmla="*/ 1328845 h 4410075"/>
            <a:gd name="connsiteX10" fmla="*/ 539509 w 7018254"/>
            <a:gd name="connsiteY10" fmla="*/ 1635101 h 4410075"/>
            <a:gd name="connsiteX11" fmla="*/ 0 w 7018254"/>
            <a:gd name="connsiteY11" fmla="*/ 1109663 h 441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7018254" h="4410075">
              <a:moveTo>
                <a:pt x="0" y="1109663"/>
              </a:moveTo>
              <a:lnTo>
                <a:pt x="539509" y="584224"/>
              </a:lnTo>
              <a:lnTo>
                <a:pt x="539509" y="890480"/>
              </a:lnTo>
              <a:lnTo>
                <a:pt x="809135" y="890480"/>
              </a:lnTo>
              <a:lnTo>
                <a:pt x="809135" y="0"/>
              </a:lnTo>
              <a:lnTo>
                <a:pt x="7018254" y="9525"/>
              </a:lnTo>
              <a:lnTo>
                <a:pt x="7018254" y="4400550"/>
              </a:lnTo>
              <a:lnTo>
                <a:pt x="818660" y="4410075"/>
              </a:lnTo>
              <a:lnTo>
                <a:pt x="809135" y="1328845"/>
              </a:lnTo>
              <a:lnTo>
                <a:pt x="539509" y="1328845"/>
              </a:lnTo>
              <a:lnTo>
                <a:pt x="539509" y="1635101"/>
              </a:lnTo>
              <a:lnTo>
                <a:pt x="0" y="1109663"/>
              </a:lnTo>
              <a:close/>
            </a:path>
          </a:pathLst>
        </a:cu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36000" rtlCol="0" anchor="t"/>
        <a:lstStyle/>
        <a:p>
          <a:pPr algn="l">
            <a:lnSpc>
              <a:spcPts val="800"/>
            </a:lnSpc>
          </a:pPr>
          <a:endParaRPr lang="cs-CZ" sz="1200" i="1" strike="sngStrike" baseline="0">
            <a:solidFill>
              <a:srgbClr val="FF0000"/>
            </a:solidFill>
            <a:latin typeface="Arial" panose="020B0604020202020204" pitchFamily="34" charset="0"/>
            <a:cs typeface="Arial" panose="020B0604020202020204" pitchFamily="34" charset="0"/>
          </a:endParaRPr>
        </a:p>
        <a:p>
          <a:pPr algn="l">
            <a:lnSpc>
              <a:spcPts val="1100"/>
            </a:lnSpc>
          </a:pPr>
          <a:r>
            <a:rPr lang="cs-CZ" sz="1200" i="1" strike="noStrike" baseline="0">
              <a:solidFill>
                <a:srgbClr val="FF0000"/>
              </a:solidFill>
              <a:latin typeface="Arial" panose="020B0604020202020204" pitchFamily="34" charset="0"/>
              <a:cs typeface="Arial" panose="020B0604020202020204" pitchFamily="34" charset="0"/>
            </a:rPr>
            <a:t>Vyberte podporované </a:t>
          </a:r>
          <a:r>
            <a:rPr lang="cs-CZ" sz="1200" i="1" strike="noStrike" baseline="0">
              <a:solidFill>
                <a:srgbClr val="FF0000"/>
              </a:solidFill>
              <a:latin typeface="Arial" panose="020B0604020202020204" pitchFamily="34" charset="0"/>
              <a:ea typeface="+mn-ea"/>
              <a:cs typeface="Arial" panose="020B0604020202020204" pitchFamily="34" charset="0"/>
            </a:rPr>
            <a:t>aktivity, </a:t>
          </a:r>
          <a:r>
            <a:rPr lang="cs-CZ" sz="1200" i="1" strike="noStrike" baseline="0">
              <a:solidFill>
                <a:srgbClr val="FF0000"/>
              </a:solidFill>
              <a:latin typeface="Arial" panose="020B0604020202020204" pitchFamily="34" charset="0"/>
              <a:cs typeface="Arial" panose="020B0604020202020204" pitchFamily="34" charset="0"/>
            </a:rPr>
            <a:t>které bude Váš projekt naplňovat:</a:t>
          </a:r>
        </a:p>
        <a:p>
          <a:pPr algn="l">
            <a:lnSpc>
              <a:spcPts val="1100"/>
            </a:lnSpc>
          </a:pPr>
          <a:endParaRPr lang="cs-CZ" sz="1200" i="1" strike="noStrike" baseline="0">
            <a:solidFill>
              <a:srgbClr val="FF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ts val="1100"/>
            </a:lnSpc>
            <a:spcBef>
              <a:spcPts val="0"/>
            </a:spcBef>
            <a:spcAft>
              <a:spcPts val="0"/>
            </a:spcAft>
            <a:buClrTx/>
            <a:buSzTx/>
            <a:buFontTx/>
            <a:buNone/>
            <a:tabLst/>
            <a:defRPr/>
          </a:pPr>
          <a:r>
            <a:rPr lang="cs-CZ" sz="1200" b="1" i="1" strike="noStrike" baseline="0">
              <a:solidFill>
                <a:srgbClr val="FF0000"/>
              </a:solidFill>
              <a:latin typeface="Arial" panose="020B0604020202020204" pitchFamily="34" charset="0"/>
              <a:cs typeface="Arial" panose="020B0604020202020204" pitchFamily="34" charset="0"/>
            </a:rPr>
            <a:t>- </a:t>
          </a:r>
          <a:r>
            <a:rPr lang="cs-CZ" sz="1200" b="1" i="1" strike="noStrike" baseline="0">
              <a:solidFill>
                <a:srgbClr val="FF0000"/>
              </a:solidFill>
              <a:latin typeface="Arial" panose="020B0604020202020204" pitchFamily="34" charset="0"/>
              <a:ea typeface="+mn-ea"/>
              <a:cs typeface="Arial" panose="020B0604020202020204" pitchFamily="34" charset="0"/>
            </a:rPr>
            <a:t>výstavba, modernizace/rekonstrukce/obnova staveb občanské vybavenosti </a:t>
          </a:r>
          <a:r>
            <a:rPr lang="cs-CZ" sz="1200" b="0" i="1" strike="noStrike" baseline="0">
              <a:solidFill>
                <a:srgbClr val="FF0000"/>
              </a:solidFill>
              <a:latin typeface="Arial" panose="020B0604020202020204" pitchFamily="34" charset="0"/>
              <a:ea typeface="+mn-ea"/>
              <a:cs typeface="Arial" panose="020B0604020202020204" pitchFamily="34" charset="0"/>
            </a:rPr>
            <a:t>(objekty sloužící ke kulturním, sportovním, vzdělávacím akcím nebo volnočasovým aktivitám, dětským skupinám, k zajištění služeb občanům apod.) ve vazbě na </a:t>
          </a:r>
          <a:r>
            <a:rPr lang="cs-CZ" sz="1200" b="1" i="1" strike="noStrike" baseline="0">
              <a:solidFill>
                <a:srgbClr val="FF0000"/>
              </a:solidFill>
              <a:latin typeface="Arial" panose="020B0604020202020204" pitchFamily="34" charset="0"/>
              <a:ea typeface="+mn-ea"/>
              <a:cs typeface="Arial" panose="020B0604020202020204" pitchFamily="34" charset="0"/>
            </a:rPr>
            <a:t>vybudované</a:t>
          </a:r>
          <a:r>
            <a:rPr lang="cs-CZ" sz="1200" b="0" i="1" strike="noStrike" baseline="0">
              <a:solidFill>
                <a:srgbClr val="FF0000"/>
              </a:solidFill>
              <a:latin typeface="Arial" panose="020B0604020202020204" pitchFamily="34" charset="0"/>
              <a:ea typeface="+mn-ea"/>
              <a:cs typeface="Arial" panose="020B0604020202020204" pitchFamily="34" charset="0"/>
            </a:rPr>
            <a:t> nájemní bydlení</a:t>
          </a:r>
          <a:endParaRPr lang="cs-CZ" sz="1200" b="0">
            <a:effectLst/>
          </a:endParaRPr>
        </a:p>
        <a:p>
          <a:pPr algn="l">
            <a:lnSpc>
              <a:spcPts val="1100"/>
            </a:lnSpc>
          </a:pPr>
          <a:endParaRPr lang="cs-CZ" sz="1200" b="0" i="1" strike="noStrike" baseline="0">
            <a:solidFill>
              <a:srgbClr val="FF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ts val="1100"/>
            </a:lnSpc>
            <a:spcBef>
              <a:spcPts val="0"/>
            </a:spcBef>
            <a:spcAft>
              <a:spcPts val="0"/>
            </a:spcAft>
            <a:buClrTx/>
            <a:buSzTx/>
            <a:buFontTx/>
            <a:buNone/>
            <a:tabLst/>
            <a:defRPr/>
          </a:pPr>
          <a:r>
            <a:rPr lang="cs-CZ" sz="1200" b="1" i="1" strike="noStrike" baseline="0">
              <a:solidFill>
                <a:srgbClr val="FF0000"/>
              </a:solidFill>
              <a:latin typeface="Arial" panose="020B0604020202020204" pitchFamily="34" charset="0"/>
              <a:ea typeface="+mn-ea"/>
              <a:cs typeface="Arial" panose="020B0604020202020204" pitchFamily="34" charset="0"/>
            </a:rPr>
            <a:t>- výstavba, modernizace/rekonstrukce/obnova dopravní infrastruktury (</a:t>
          </a:r>
          <a:r>
            <a:rPr lang="cs-CZ" sz="1200" b="0" i="1" strike="noStrike" baseline="0">
              <a:solidFill>
                <a:srgbClr val="FF0000"/>
              </a:solidFill>
              <a:latin typeface="Arial" panose="020B0604020202020204" pitchFamily="34" charset="0"/>
              <a:ea typeface="+mn-ea"/>
              <a:cs typeface="Arial" panose="020B0604020202020204" pitchFamily="34" charset="0"/>
            </a:rPr>
            <a:t>místní komunikace, zpevnění krajnic chodníků, parkoviště, řešení bezpečnosti/organizace dopravy v obci, nové zastávky, kruhové objezdy apod.) ve vazbě na </a:t>
          </a:r>
          <a:r>
            <a:rPr lang="cs-CZ" sz="1200" b="1" i="1" strike="noStrike" baseline="0">
              <a:solidFill>
                <a:srgbClr val="FF0000"/>
              </a:solidFill>
              <a:latin typeface="Arial" panose="020B0604020202020204" pitchFamily="34" charset="0"/>
              <a:ea typeface="+mn-ea"/>
              <a:cs typeface="Arial" panose="020B0604020202020204" pitchFamily="34" charset="0"/>
            </a:rPr>
            <a:t>vybudované</a:t>
          </a:r>
          <a:r>
            <a:rPr lang="cs-CZ" sz="1200" b="0" i="1" strike="noStrike" baseline="0">
              <a:solidFill>
                <a:srgbClr val="FF0000"/>
              </a:solidFill>
              <a:latin typeface="Arial" panose="020B0604020202020204" pitchFamily="34" charset="0"/>
              <a:ea typeface="+mn-ea"/>
              <a:cs typeface="Arial" panose="020B0604020202020204" pitchFamily="34" charset="0"/>
            </a:rPr>
            <a:t> nájemní bydlení</a:t>
          </a:r>
          <a:endParaRPr lang="cs-CZ" sz="1200" b="0">
            <a:effectLst/>
          </a:endParaRPr>
        </a:p>
        <a:p>
          <a:pPr algn="l">
            <a:lnSpc>
              <a:spcPts val="1100"/>
            </a:lnSpc>
          </a:pPr>
          <a:endParaRPr lang="cs-CZ" sz="1200" b="0" i="1" strike="noStrike" baseline="0">
            <a:solidFill>
              <a:srgbClr val="FF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ts val="1100"/>
            </a:lnSpc>
            <a:spcBef>
              <a:spcPts val="0"/>
            </a:spcBef>
            <a:spcAft>
              <a:spcPts val="0"/>
            </a:spcAft>
            <a:buClrTx/>
            <a:buSzTx/>
            <a:buFontTx/>
            <a:buNone/>
            <a:tabLst/>
            <a:defRPr/>
          </a:pPr>
          <a:r>
            <a:rPr lang="cs-CZ" sz="1200" b="1" i="1" strike="noStrike" baseline="0">
              <a:solidFill>
                <a:srgbClr val="FF0000"/>
              </a:solidFill>
              <a:latin typeface="Arial" panose="020B0604020202020204" pitchFamily="34" charset="0"/>
              <a:ea typeface="+mn-ea"/>
              <a:cs typeface="Arial" panose="020B0604020202020204" pitchFamily="34" charset="0"/>
            </a:rPr>
            <a:t>- výstavba, modernizace/rekonstrukce/obnova veřejného prostranství </a:t>
          </a:r>
          <a:r>
            <a:rPr lang="cs-CZ" sz="1200" b="0" i="1" strike="noStrike" baseline="0">
              <a:solidFill>
                <a:srgbClr val="FF0000"/>
              </a:solidFill>
              <a:latin typeface="Arial" panose="020B0604020202020204" pitchFamily="34" charset="0"/>
              <a:ea typeface="+mn-ea"/>
              <a:cs typeface="Arial" panose="020B0604020202020204" pitchFamily="34" charset="0"/>
            </a:rPr>
            <a:t>(parky, veřejná prostranství, chodníky, revitalizace/obnova zeleně, veřejné osvětlení apod.) ve vazbě na </a:t>
          </a:r>
          <a:r>
            <a:rPr lang="cs-CZ" sz="1200" b="1" i="1" strike="noStrike" baseline="0">
              <a:solidFill>
                <a:srgbClr val="FF0000"/>
              </a:solidFill>
              <a:latin typeface="Arial" panose="020B0604020202020204" pitchFamily="34" charset="0"/>
              <a:ea typeface="+mn-ea"/>
              <a:cs typeface="Arial" panose="020B0604020202020204" pitchFamily="34" charset="0"/>
            </a:rPr>
            <a:t>vybudované</a:t>
          </a:r>
          <a:r>
            <a:rPr lang="cs-CZ" sz="1200" b="0" i="1" strike="noStrike" baseline="0">
              <a:solidFill>
                <a:srgbClr val="FF0000"/>
              </a:solidFill>
              <a:latin typeface="Arial" panose="020B0604020202020204" pitchFamily="34" charset="0"/>
              <a:ea typeface="+mn-ea"/>
              <a:cs typeface="Arial" panose="020B0604020202020204" pitchFamily="34" charset="0"/>
            </a:rPr>
            <a:t> nájemní bydlení</a:t>
          </a:r>
          <a:r>
            <a:rPr lang="cs-CZ" sz="1200" b="0" i="1" strike="noStrike" baseline="0">
              <a:solidFill>
                <a:srgbClr val="FF0000"/>
              </a:solidFill>
              <a:latin typeface="Arial" panose="020B0604020202020204" pitchFamily="34" charset="0"/>
              <a:cs typeface="Arial" panose="020B0604020202020204" pitchFamily="34" charset="0"/>
            </a:rPr>
            <a:t>. </a:t>
          </a:r>
        </a:p>
        <a:p>
          <a:pPr algn="l">
            <a:lnSpc>
              <a:spcPts val="1100"/>
            </a:lnSpc>
          </a:pPr>
          <a:endParaRPr lang="cs-CZ" sz="1200" i="1" strike="noStrike" baseline="0">
            <a:solidFill>
              <a:srgbClr val="FF0000"/>
            </a:solidFill>
            <a:latin typeface="Arial" panose="020B0604020202020204" pitchFamily="34" charset="0"/>
            <a:cs typeface="Arial" panose="020B0604020202020204" pitchFamily="34" charset="0"/>
          </a:endParaRPr>
        </a:p>
        <a:p>
          <a:pPr algn="l">
            <a:lnSpc>
              <a:spcPts val="1100"/>
            </a:lnSpc>
          </a:pPr>
          <a:r>
            <a:rPr lang="cs-CZ" sz="1000" i="1" strike="noStrike" baseline="0">
              <a:solidFill>
                <a:srgbClr val="FF0000"/>
              </a:solidFill>
              <a:latin typeface="Arial" panose="020B0604020202020204" pitchFamily="34" charset="0"/>
              <a:cs typeface="Arial" panose="020B0604020202020204" pitchFamily="34" charset="0"/>
            </a:rPr>
            <a:t>(Viz Program, kapitola 3.2) </a:t>
          </a:r>
        </a:p>
      </xdr:txBody>
    </xdr:sp>
    <xdr:clientData/>
  </xdr:twoCellAnchor>
  <xdr:twoCellAnchor>
    <xdr:from>
      <xdr:col>36</xdr:col>
      <xdr:colOff>85725</xdr:colOff>
      <xdr:row>0</xdr:row>
      <xdr:rowOff>19050</xdr:rowOff>
    </xdr:from>
    <xdr:to>
      <xdr:col>56</xdr:col>
      <xdr:colOff>114300</xdr:colOff>
      <xdr:row>0</xdr:row>
      <xdr:rowOff>209550</xdr:rowOff>
    </xdr:to>
    <xdr:sp macro="" textlink="">
      <xdr:nvSpPr>
        <xdr:cNvPr id="7" name="TextovéPole 6">
          <a:extLst>
            <a:ext uri="{FF2B5EF4-FFF2-40B4-BE49-F238E27FC236}">
              <a16:creationId xmlns:a16="http://schemas.microsoft.com/office/drawing/2014/main" id="{4946C489-210C-E5B1-861F-8A9C34CD6F66}"/>
            </a:ext>
          </a:extLst>
        </xdr:cNvPr>
        <xdr:cNvSpPr txBox="1"/>
      </xdr:nvSpPr>
      <xdr:spPr>
        <a:xfrm>
          <a:off x="4200525" y="19050"/>
          <a:ext cx="23050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cs-CZ" sz="1000">
              <a:solidFill>
                <a:schemeClr val="bg1">
                  <a:lumMod val="75000"/>
                </a:schemeClr>
              </a:solidFill>
            </a:rPr>
            <a:t>var_2026-02-03</a:t>
          </a:r>
        </a:p>
      </xdr:txBody>
    </xdr:sp>
    <xdr:clientData/>
  </xdr:twoCellAnchor>
  <xdr:twoCellAnchor>
    <xdr:from>
      <xdr:col>63</xdr:col>
      <xdr:colOff>38100</xdr:colOff>
      <xdr:row>201</xdr:row>
      <xdr:rowOff>76200</xdr:rowOff>
    </xdr:from>
    <xdr:to>
      <xdr:col>124</xdr:col>
      <xdr:colOff>57150</xdr:colOff>
      <xdr:row>204</xdr:row>
      <xdr:rowOff>104775</xdr:rowOff>
    </xdr:to>
    <xdr:sp macro="" textlink="">
      <xdr:nvSpPr>
        <xdr:cNvPr id="3" name="Bublinový popisek se šipkou doleva 14">
          <a:extLst>
            <a:ext uri="{FF2B5EF4-FFF2-40B4-BE49-F238E27FC236}">
              <a16:creationId xmlns:a16="http://schemas.microsoft.com/office/drawing/2014/main" id="{086AC795-3936-D3F6-0721-5CFE8F0F5ADA}"/>
            </a:ext>
          </a:extLst>
        </xdr:cNvPr>
        <xdr:cNvSpPr/>
      </xdr:nvSpPr>
      <xdr:spPr>
        <a:xfrm>
          <a:off x="6562725" y="36604575"/>
          <a:ext cx="7000875" cy="819150"/>
        </a:xfrm>
        <a:prstGeom prst="leftArrowCallout">
          <a:avLst>
            <a:gd name="adj1" fmla="val 34265"/>
            <a:gd name="adj2" fmla="val 34547"/>
            <a:gd name="adj3" fmla="val 68338"/>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b="1" i="1">
              <a:solidFill>
                <a:srgbClr val="FF0000"/>
              </a:solidFill>
              <a:latin typeface="Arial" panose="020B0604020202020204" pitchFamily="34" charset="0"/>
              <a:ea typeface="+mn-ea"/>
              <a:cs typeface="Arial" panose="020B0604020202020204" pitchFamily="34" charset="0"/>
            </a:rPr>
            <a:t>Finanční vypořádání NFV </a:t>
          </a:r>
          <a:r>
            <a:rPr lang="cs-CZ" sz="1200" i="1">
              <a:solidFill>
                <a:srgbClr val="FF0000"/>
              </a:solidFill>
              <a:latin typeface="Arial" panose="020B0604020202020204" pitchFamily="34" charset="0"/>
              <a:ea typeface="+mn-ea"/>
              <a:cs typeface="Arial" panose="020B0604020202020204" pitchFamily="34" charset="0"/>
            </a:rPr>
            <a:t>předkládá příjemce ve smyslu § 10a odst. 1 písm. e) zákona č. 250/2000 Sb., o rozpočtových pravidlech územních rozpočtů, ve znění pozdějších předpisů, tj. </a:t>
          </a:r>
          <a:r>
            <a:rPr lang="cs-CZ" sz="1200" b="1" i="1">
              <a:solidFill>
                <a:srgbClr val="FF0000"/>
              </a:solidFill>
              <a:latin typeface="Arial" panose="020B0604020202020204" pitchFamily="34" charset="0"/>
              <a:ea typeface="+mn-ea"/>
              <a:cs typeface="Arial" panose="020B0604020202020204" pitchFamily="34" charset="0"/>
            </a:rPr>
            <a:t>přehled o čerpání a použití poskytnutých peněžních prostředků a o jejich vrácení </a:t>
          </a:r>
          <a:r>
            <a:rPr lang="cs-CZ" sz="1200" i="1">
              <a:solidFill>
                <a:srgbClr val="FF0000"/>
              </a:solidFill>
              <a:latin typeface="Arial" panose="020B0604020202020204" pitchFamily="34" charset="0"/>
              <a:ea typeface="+mn-ea"/>
              <a:cs typeface="Arial" panose="020B0604020202020204" pitchFamily="34" charset="0"/>
            </a:rPr>
            <a:t>do rozpočtu poskytovatele </a:t>
          </a:r>
          <a:r>
            <a:rPr lang="cs-CZ" sz="1200" b="1" i="1">
              <a:solidFill>
                <a:srgbClr val="FF0000"/>
              </a:solidFill>
              <a:latin typeface="Arial" panose="020B0604020202020204" pitchFamily="34" charset="0"/>
              <a:ea typeface="+mn-ea"/>
              <a:cs typeface="Arial" panose="020B0604020202020204" pitchFamily="34" charset="0"/>
            </a:rPr>
            <a:t>nejpozději do 31.1.2034</a:t>
          </a:r>
          <a:r>
            <a:rPr lang="cs-CZ" sz="1200" i="1">
              <a:solidFill>
                <a:srgbClr val="FF0000"/>
              </a:solidFill>
              <a:latin typeface="Arial" panose="020B0604020202020204" pitchFamily="34" charset="0"/>
              <a:ea typeface="+mn-ea"/>
              <a:cs typeface="Arial" panose="020B0604020202020204" pitchFamily="34"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1219200</xdr:colOff>
      <xdr:row>1</xdr:row>
      <xdr:rowOff>19050</xdr:rowOff>
    </xdr:to>
    <xdr:grpSp>
      <xdr:nvGrpSpPr>
        <xdr:cNvPr id="33592" name="Skupina 4">
          <a:extLst>
            <a:ext uri="{FF2B5EF4-FFF2-40B4-BE49-F238E27FC236}">
              <a16:creationId xmlns:a16="http://schemas.microsoft.com/office/drawing/2014/main" id="{D08F1EBD-F436-085F-48EE-24ED912C44F2}"/>
            </a:ext>
          </a:extLst>
        </xdr:cNvPr>
        <xdr:cNvGrpSpPr>
          <a:grpSpLocks/>
        </xdr:cNvGrpSpPr>
      </xdr:nvGrpSpPr>
      <xdr:grpSpPr bwMode="auto">
        <a:xfrm>
          <a:off x="0" y="0"/>
          <a:ext cx="6648450" cy="771525"/>
          <a:chOff x="0" y="0"/>
          <a:chExt cx="8258176" cy="766252"/>
        </a:xfrm>
      </xdr:grpSpPr>
      <xdr:pic>
        <xdr:nvPicPr>
          <xdr:cNvPr id="33593" name="Obrázek 1">
            <a:extLst>
              <a:ext uri="{FF2B5EF4-FFF2-40B4-BE49-F238E27FC236}">
                <a16:creationId xmlns:a16="http://schemas.microsoft.com/office/drawing/2014/main" id="{BBEE0162-844E-37EE-A446-3B70C2FDD5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370" y="0"/>
            <a:ext cx="7210426" cy="766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594" name="Obrázek 2">
            <a:extLst>
              <a:ext uri="{FF2B5EF4-FFF2-40B4-BE49-F238E27FC236}">
                <a16:creationId xmlns:a16="http://schemas.microsoft.com/office/drawing/2014/main" id="{F0BB22C3-2B0C-2AC8-E3F6-32AAC2704A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81081"/>
          <a:stretch>
            <a:fillRect/>
          </a:stretch>
        </xdr:blipFill>
        <xdr:spPr bwMode="auto">
          <a:xfrm>
            <a:off x="0" y="0"/>
            <a:ext cx="1257300" cy="766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595" name="Obrázek 3">
            <a:extLst>
              <a:ext uri="{FF2B5EF4-FFF2-40B4-BE49-F238E27FC236}">
                <a16:creationId xmlns:a16="http://schemas.microsoft.com/office/drawing/2014/main" id="{905BA01E-CE64-17B7-DEED-2C9232E0FC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81081"/>
          <a:stretch>
            <a:fillRect/>
          </a:stretch>
        </xdr:blipFill>
        <xdr:spPr bwMode="auto">
          <a:xfrm>
            <a:off x="7191376" y="0"/>
            <a:ext cx="1066800" cy="766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41BCA-8464-4F37-BF40-8E1F516C1AE6}">
  <sheetPr codeName="List1">
    <pageSetUpPr fitToPage="1"/>
  </sheetPr>
  <dimension ref="A1:DW437"/>
  <sheetViews>
    <sheetView tabSelected="1" view="pageBreakPreview" zoomScaleNormal="100" zoomScaleSheetLayoutView="100" workbookViewId="0">
      <selection activeCell="AW413" sqref="AW413:BD413"/>
    </sheetView>
  </sheetViews>
  <sheetFormatPr defaultColWidth="1.7109375" defaultRowHeight="14.25" x14ac:dyDescent="0.2"/>
  <cols>
    <col min="1" max="53" width="1.7109375" style="1"/>
    <col min="54" max="54" width="1.7109375" style="1" customWidth="1"/>
    <col min="55" max="55" width="1.7109375" style="1"/>
    <col min="56" max="56" width="1.5703125" style="1" customWidth="1"/>
    <col min="57" max="57" width="2" style="1" customWidth="1"/>
    <col min="58" max="58" width="14.85546875" style="1" hidden="1" customWidth="1"/>
    <col min="59" max="59" width="16" style="1" hidden="1" customWidth="1"/>
    <col min="60" max="60" width="24.28515625" style="1" hidden="1" customWidth="1"/>
    <col min="61" max="61" width="27.140625" style="1" hidden="1" customWidth="1"/>
    <col min="62" max="62" width="28.28515625" style="1" hidden="1" customWidth="1"/>
    <col min="63" max="63" width="16.28515625" style="1" hidden="1" customWidth="1"/>
    <col min="64" max="64" width="1.7109375" style="1" customWidth="1"/>
    <col min="65" max="65" width="1.85546875" style="30" customWidth="1"/>
    <col min="66" max="74" width="1.7109375" style="30" customWidth="1"/>
    <col min="75" max="75" width="1.7109375" style="1" customWidth="1"/>
    <col min="76" max="79" width="1.7109375" style="1"/>
    <col min="80" max="80" width="1.7109375" style="1" customWidth="1"/>
    <col min="81" max="97" width="1.7109375" style="1"/>
    <col min="98" max="98" width="1.7109375" style="1" customWidth="1"/>
    <col min="99" max="16384" width="1.7109375" style="1"/>
  </cols>
  <sheetData>
    <row r="1" spans="1:67" ht="27" customHeight="1" x14ac:dyDescent="0.25">
      <c r="A1" s="125"/>
      <c r="B1" s="6"/>
      <c r="C1" s="6"/>
      <c r="D1" s="6"/>
      <c r="E1" s="6"/>
      <c r="F1" s="6"/>
      <c r="G1" s="6"/>
      <c r="H1" s="6"/>
      <c r="I1" s="6"/>
      <c r="J1" s="6"/>
      <c r="K1" s="6"/>
      <c r="L1" s="6"/>
      <c r="M1" s="6"/>
      <c r="N1" s="6"/>
      <c r="O1" s="6"/>
      <c r="P1" s="6"/>
      <c r="Q1" s="6"/>
      <c r="R1" s="6"/>
      <c r="S1" s="6"/>
      <c r="T1" s="129" t="s">
        <v>82</v>
      </c>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G1" s="42"/>
      <c r="BI1" s="97"/>
      <c r="BJ1" s="130"/>
    </row>
    <row r="2" spans="1:67" ht="15.75" customHeight="1" x14ac:dyDescent="0.25">
      <c r="A2" s="125"/>
      <c r="B2" s="6"/>
      <c r="C2" s="6"/>
      <c r="D2" s="6"/>
      <c r="E2" s="6"/>
      <c r="F2" s="6"/>
      <c r="G2" s="6"/>
      <c r="H2" s="6"/>
      <c r="I2" s="6"/>
      <c r="J2" s="6"/>
      <c r="K2" s="6"/>
      <c r="L2" s="6"/>
      <c r="M2" s="6"/>
      <c r="N2" s="6"/>
      <c r="O2" s="6"/>
      <c r="P2" s="6"/>
      <c r="Q2" s="6"/>
      <c r="R2" s="6"/>
      <c r="S2" s="6"/>
      <c r="T2" s="129" t="s">
        <v>83</v>
      </c>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G2" s="44"/>
      <c r="BH2" s="42"/>
      <c r="BI2" s="80"/>
      <c r="BJ2" s="130"/>
    </row>
    <row r="3" spans="1:67" ht="33" customHeight="1" x14ac:dyDescent="0.3">
      <c r="A3" s="610" t="s">
        <v>992</v>
      </c>
      <c r="B3" s="611"/>
      <c r="C3" s="611"/>
      <c r="D3" s="611"/>
      <c r="E3" s="611"/>
      <c r="F3" s="611"/>
      <c r="G3" s="611"/>
      <c r="H3" s="611"/>
      <c r="I3" s="611"/>
      <c r="J3" s="611"/>
      <c r="K3" s="611"/>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1"/>
      <c r="AW3" s="611"/>
      <c r="AX3" s="611"/>
      <c r="AY3" s="611"/>
      <c r="AZ3" s="611"/>
      <c r="BA3" s="611"/>
      <c r="BB3" s="611"/>
      <c r="BC3" s="611"/>
      <c r="BD3" s="611"/>
      <c r="BE3" s="611"/>
      <c r="BG3" s="44"/>
      <c r="BH3" s="42"/>
      <c r="BI3" s="97"/>
      <c r="BJ3" s="43"/>
    </row>
    <row r="4" spans="1:67" ht="22.5" customHeight="1" x14ac:dyDescent="0.45">
      <c r="A4" s="669" t="s">
        <v>985</v>
      </c>
      <c r="B4" s="670"/>
      <c r="C4" s="670"/>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670"/>
      <c r="AI4" s="670"/>
      <c r="AJ4" s="670"/>
      <c r="AK4" s="670"/>
      <c r="AL4" s="670"/>
      <c r="AM4" s="670"/>
      <c r="AN4" s="670"/>
      <c r="AO4" s="670"/>
      <c r="AP4" s="670"/>
      <c r="AQ4" s="670"/>
      <c r="AR4" s="670"/>
      <c r="AS4" s="670"/>
      <c r="AT4" s="670"/>
      <c r="AU4" s="670"/>
      <c r="AV4" s="670"/>
      <c r="AW4" s="670"/>
      <c r="AX4" s="670"/>
      <c r="AY4" s="670"/>
      <c r="AZ4" s="670"/>
      <c r="BA4" s="671"/>
      <c r="BB4" s="671"/>
      <c r="BC4" s="671"/>
      <c r="BD4" s="671"/>
      <c r="BE4" s="671"/>
      <c r="BI4" s="97"/>
      <c r="BJ4" s="43"/>
    </row>
    <row r="5" spans="1:67" ht="12" customHeight="1" x14ac:dyDescent="0.25">
      <c r="A5" s="672" t="s">
        <v>81</v>
      </c>
      <c r="B5" s="672"/>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c r="AU5" s="672"/>
      <c r="AV5" s="672"/>
      <c r="AW5" s="672"/>
      <c r="AX5" s="672"/>
      <c r="AY5" s="672"/>
      <c r="AZ5" s="672"/>
      <c r="BA5" s="673"/>
      <c r="BB5" s="673"/>
      <c r="BC5" s="673"/>
      <c r="BD5" s="673"/>
      <c r="BE5" s="673"/>
      <c r="BI5" s="18"/>
    </row>
    <row r="6" spans="1:67" ht="4.5" hidden="1" customHeight="1" x14ac:dyDescent="0.2">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I6" s="18"/>
    </row>
    <row r="7" spans="1:67" ht="27.75" customHeight="1" thickBot="1" x14ac:dyDescent="0.3">
      <c r="A7" s="132"/>
      <c r="B7" s="487" t="s">
        <v>0</v>
      </c>
      <c r="C7" s="488"/>
      <c r="D7" s="488"/>
      <c r="E7" s="488"/>
      <c r="F7" s="488"/>
      <c r="G7" s="488"/>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c r="AW7" s="488"/>
      <c r="AX7" s="488"/>
      <c r="AY7" s="488"/>
      <c r="AZ7" s="488"/>
      <c r="BA7" s="488"/>
      <c r="BB7" s="488"/>
      <c r="BC7" s="488"/>
      <c r="BD7" s="488"/>
      <c r="BI7" s="133"/>
    </row>
    <row r="8" spans="1:67" ht="31.5" customHeight="1" x14ac:dyDescent="0.25">
      <c r="A8" s="27"/>
      <c r="B8" s="612" t="s">
        <v>84</v>
      </c>
      <c r="C8" s="613"/>
      <c r="D8" s="613"/>
      <c r="E8" s="613"/>
      <c r="F8" s="613"/>
      <c r="G8" s="613"/>
      <c r="H8" s="613"/>
      <c r="I8" s="613"/>
      <c r="J8" s="613"/>
      <c r="K8" s="613"/>
      <c r="L8" s="613"/>
      <c r="M8" s="613"/>
      <c r="N8" s="614"/>
      <c r="O8" s="618" t="str">
        <f>IF(AND(AG200="Vygeneruje se",U216=0,U284=0),"Toto pole vyplňuje poskytovatel dotace"," ")</f>
        <v xml:space="preserve"> </v>
      </c>
      <c r="P8" s="619"/>
      <c r="Q8" s="619"/>
      <c r="R8" s="619"/>
      <c r="S8" s="619"/>
      <c r="T8" s="619"/>
      <c r="U8" s="619"/>
      <c r="V8" s="619"/>
      <c r="W8" s="619"/>
      <c r="X8" s="619"/>
      <c r="Y8" s="619"/>
      <c r="Z8" s="619"/>
      <c r="AA8" s="619"/>
      <c r="AB8" s="619"/>
      <c r="AC8" s="619"/>
      <c r="AD8" s="619"/>
      <c r="AE8" s="619"/>
      <c r="AF8" s="619"/>
      <c r="AG8" s="619"/>
      <c r="AH8" s="619"/>
      <c r="AI8" s="619"/>
      <c r="AJ8" s="619"/>
      <c r="AK8" s="619"/>
      <c r="AL8" s="619"/>
      <c r="AM8" s="619"/>
      <c r="AN8" s="619"/>
      <c r="AO8" s="619"/>
      <c r="AP8" s="619"/>
      <c r="AQ8" s="619"/>
      <c r="AR8" s="619"/>
      <c r="AS8" s="619"/>
      <c r="AT8" s="619"/>
      <c r="AU8" s="619"/>
      <c r="AV8" s="619"/>
      <c r="AW8" s="619"/>
      <c r="AX8" s="619"/>
      <c r="AY8" s="619"/>
      <c r="AZ8" s="619"/>
      <c r="BA8" s="619"/>
      <c r="BB8" s="619"/>
      <c r="BC8" s="619"/>
      <c r="BD8" s="620"/>
      <c r="BE8" s="27"/>
      <c r="BI8" s="18"/>
      <c r="BO8" s="126"/>
    </row>
    <row r="9" spans="1:67" ht="21.75" customHeight="1" x14ac:dyDescent="0.25">
      <c r="A9" s="27"/>
      <c r="B9" s="615" t="s">
        <v>59</v>
      </c>
      <c r="C9" s="616"/>
      <c r="D9" s="616"/>
      <c r="E9" s="616"/>
      <c r="F9" s="616"/>
      <c r="G9" s="616"/>
      <c r="H9" s="616"/>
      <c r="I9" s="616"/>
      <c r="J9" s="616"/>
      <c r="K9" s="616"/>
      <c r="L9" s="616"/>
      <c r="M9" s="616"/>
      <c r="N9" s="617"/>
      <c r="O9" s="634" t="str">
        <f>IF(U83="","Vygeneruje se automaticky",CONCATENATE(U83," ",Y83))</f>
        <v xml:space="preserve">vygeneruje se automaticky po vyplnění pole ¨IČO¨ </v>
      </c>
      <c r="P9" s="635"/>
      <c r="Q9" s="635"/>
      <c r="R9" s="635"/>
      <c r="S9" s="635"/>
      <c r="T9" s="635"/>
      <c r="U9" s="635"/>
      <c r="V9" s="635"/>
      <c r="W9" s="635"/>
      <c r="X9" s="635"/>
      <c r="Y9" s="635"/>
      <c r="Z9" s="635"/>
      <c r="AA9" s="635"/>
      <c r="AB9" s="635"/>
      <c r="AC9" s="635"/>
      <c r="AD9" s="635"/>
      <c r="AE9" s="635"/>
      <c r="AF9" s="635"/>
      <c r="AG9" s="635"/>
      <c r="AH9" s="635"/>
      <c r="AI9" s="635"/>
      <c r="AJ9" s="635"/>
      <c r="AK9" s="635"/>
      <c r="AL9" s="635"/>
      <c r="AM9" s="635"/>
      <c r="AN9" s="635"/>
      <c r="AO9" s="635"/>
      <c r="AP9" s="635"/>
      <c r="AQ9" s="635"/>
      <c r="AR9" s="635"/>
      <c r="AS9" s="635"/>
      <c r="AT9" s="635"/>
      <c r="AU9" s="635"/>
      <c r="AV9" s="635"/>
      <c r="AW9" s="635"/>
      <c r="AX9" s="635"/>
      <c r="AY9" s="635"/>
      <c r="AZ9" s="635"/>
      <c r="BA9" s="635"/>
      <c r="BB9" s="635"/>
      <c r="BC9" s="635"/>
      <c r="BD9" s="636"/>
      <c r="BE9" s="27"/>
      <c r="BI9" s="18"/>
      <c r="BO9" s="126"/>
    </row>
    <row r="10" spans="1:67" ht="30" customHeight="1" x14ac:dyDescent="0.25">
      <c r="A10" s="27"/>
      <c r="B10" s="615" t="s">
        <v>85</v>
      </c>
      <c r="C10" s="616"/>
      <c r="D10" s="616"/>
      <c r="E10" s="616"/>
      <c r="F10" s="616"/>
      <c r="G10" s="616"/>
      <c r="H10" s="616"/>
      <c r="I10" s="616"/>
      <c r="J10" s="616"/>
      <c r="K10" s="616"/>
      <c r="L10" s="616"/>
      <c r="M10" s="616"/>
      <c r="N10" s="617"/>
      <c r="O10" s="637"/>
      <c r="P10" s="638"/>
      <c r="Q10" s="638"/>
      <c r="R10" s="638"/>
      <c r="S10" s="638"/>
      <c r="T10" s="638"/>
      <c r="U10" s="638"/>
      <c r="V10" s="638"/>
      <c r="W10" s="638"/>
      <c r="X10" s="638"/>
      <c r="Y10" s="638"/>
      <c r="Z10" s="638"/>
      <c r="AA10" s="638"/>
      <c r="AB10" s="638"/>
      <c r="AC10" s="638"/>
      <c r="AD10" s="638"/>
      <c r="AE10" s="638"/>
      <c r="AF10" s="638"/>
      <c r="AG10" s="638"/>
      <c r="AH10" s="638"/>
      <c r="AI10" s="638"/>
      <c r="AJ10" s="638"/>
      <c r="AK10" s="638"/>
      <c r="AL10" s="638"/>
      <c r="AM10" s="638"/>
      <c r="AN10" s="638"/>
      <c r="AO10" s="638"/>
      <c r="AP10" s="638"/>
      <c r="AQ10" s="638"/>
      <c r="AR10" s="638"/>
      <c r="AS10" s="638"/>
      <c r="AT10" s="638"/>
      <c r="AU10" s="638"/>
      <c r="AV10" s="638"/>
      <c r="AW10" s="638"/>
      <c r="AX10" s="638"/>
      <c r="AY10" s="638"/>
      <c r="AZ10" s="638"/>
      <c r="BA10" s="638"/>
      <c r="BB10" s="638"/>
      <c r="BC10" s="638"/>
      <c r="BD10" s="639"/>
      <c r="BE10" s="27"/>
      <c r="BF10" s="244" t="s">
        <v>77</v>
      </c>
      <c r="BG10" s="245" t="s">
        <v>70</v>
      </c>
      <c r="BH10" s="245" t="s">
        <v>71</v>
      </c>
      <c r="BI10" s="98"/>
    </row>
    <row r="11" spans="1:67" ht="21" customHeight="1" x14ac:dyDescent="0.2">
      <c r="A11" s="27"/>
      <c r="B11" s="368" t="s">
        <v>511</v>
      </c>
      <c r="C11" s="369"/>
      <c r="D11" s="369"/>
      <c r="E11" s="369"/>
      <c r="F11" s="369"/>
      <c r="G11" s="369"/>
      <c r="H11" s="369"/>
      <c r="I11" s="369"/>
      <c r="J11" s="369"/>
      <c r="K11" s="369"/>
      <c r="L11" s="369"/>
      <c r="M11" s="369"/>
      <c r="N11" s="370"/>
      <c r="O11" s="224" t="s">
        <v>107</v>
      </c>
      <c r="P11" s="640" t="s">
        <v>77</v>
      </c>
      <c r="Q11" s="641"/>
      <c r="R11" s="641"/>
      <c r="S11" s="641"/>
      <c r="T11" s="641"/>
      <c r="U11" s="641"/>
      <c r="V11" s="641"/>
      <c r="W11" s="641"/>
      <c r="X11" s="641"/>
      <c r="Y11" s="641"/>
      <c r="Z11" s="641"/>
      <c r="AA11" s="641"/>
      <c r="AB11" s="641"/>
      <c r="AC11" s="641"/>
      <c r="AD11" s="641"/>
      <c r="AE11" s="641"/>
      <c r="AF11" s="641"/>
      <c r="AG11" s="641"/>
      <c r="AH11" s="641"/>
      <c r="AI11" s="641"/>
      <c r="AJ11" s="641"/>
      <c r="AK11" s="641"/>
      <c r="AL11" s="641"/>
      <c r="AM11" s="641"/>
      <c r="AN11" s="641"/>
      <c r="AO11" s="641"/>
      <c r="AP11" s="641"/>
      <c r="AQ11" s="641"/>
      <c r="AR11" s="641"/>
      <c r="AS11" s="641"/>
      <c r="AT11" s="641"/>
      <c r="AU11" s="641"/>
      <c r="AV11" s="641"/>
      <c r="AW11" s="641"/>
      <c r="AX11" s="641"/>
      <c r="AY11" s="641"/>
      <c r="AZ11" s="641"/>
      <c r="BA11" s="641"/>
      <c r="BB11" s="641"/>
      <c r="BC11" s="641"/>
      <c r="BD11" s="642"/>
      <c r="BE11" s="27"/>
      <c r="BF11" s="243" t="s">
        <v>1791</v>
      </c>
      <c r="BG11" s="30"/>
      <c r="BI11" s="99"/>
    </row>
    <row r="12" spans="1:67" ht="21" customHeight="1" x14ac:dyDescent="0.2">
      <c r="A12" s="27"/>
      <c r="B12" s="371"/>
      <c r="C12" s="354"/>
      <c r="D12" s="354"/>
      <c r="E12" s="354"/>
      <c r="F12" s="354"/>
      <c r="G12" s="354"/>
      <c r="H12" s="354"/>
      <c r="I12" s="354"/>
      <c r="J12" s="354"/>
      <c r="K12" s="354"/>
      <c r="L12" s="354"/>
      <c r="M12" s="354"/>
      <c r="N12" s="372"/>
      <c r="O12" s="225" t="s">
        <v>107</v>
      </c>
      <c r="P12" s="362" t="s">
        <v>77</v>
      </c>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3"/>
      <c r="BC12" s="363"/>
      <c r="BD12" s="364"/>
      <c r="BE12" s="27"/>
      <c r="BF12" s="243" t="s">
        <v>1792</v>
      </c>
      <c r="BG12" s="30"/>
      <c r="BI12" s="99"/>
    </row>
    <row r="13" spans="1:67" ht="21" customHeight="1" x14ac:dyDescent="0.2">
      <c r="A13" s="27"/>
      <c r="B13" s="371"/>
      <c r="C13" s="354"/>
      <c r="D13" s="354"/>
      <c r="E13" s="354"/>
      <c r="F13" s="354"/>
      <c r="G13" s="354"/>
      <c r="H13" s="354"/>
      <c r="I13" s="354"/>
      <c r="J13" s="354"/>
      <c r="K13" s="354"/>
      <c r="L13" s="354"/>
      <c r="M13" s="354"/>
      <c r="N13" s="372"/>
      <c r="O13" s="226" t="s">
        <v>107</v>
      </c>
      <c r="P13" s="362" t="s">
        <v>77</v>
      </c>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c r="AT13" s="363"/>
      <c r="AU13" s="363"/>
      <c r="AV13" s="363"/>
      <c r="AW13" s="363"/>
      <c r="AX13" s="363"/>
      <c r="AY13" s="363"/>
      <c r="AZ13" s="363"/>
      <c r="BA13" s="363"/>
      <c r="BB13" s="363"/>
      <c r="BC13" s="363"/>
      <c r="BD13" s="364"/>
      <c r="BE13" s="27"/>
      <c r="BF13" s="243" t="s">
        <v>1793</v>
      </c>
      <c r="BG13" s="30"/>
      <c r="BI13" s="99"/>
    </row>
    <row r="14" spans="1:67" ht="21" hidden="1" customHeight="1" x14ac:dyDescent="0.2">
      <c r="A14" s="27"/>
      <c r="B14" s="371"/>
      <c r="C14" s="354"/>
      <c r="D14" s="354"/>
      <c r="E14" s="354"/>
      <c r="F14" s="354"/>
      <c r="G14" s="354"/>
      <c r="H14" s="354"/>
      <c r="I14" s="354"/>
      <c r="J14" s="354"/>
      <c r="K14" s="354"/>
      <c r="L14" s="354"/>
      <c r="M14" s="354"/>
      <c r="N14" s="372"/>
      <c r="O14" s="225" t="s">
        <v>107</v>
      </c>
      <c r="P14" s="362" t="s">
        <v>77</v>
      </c>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c r="AU14" s="363"/>
      <c r="AV14" s="363"/>
      <c r="AW14" s="363"/>
      <c r="AX14" s="363"/>
      <c r="AY14" s="363"/>
      <c r="AZ14" s="363"/>
      <c r="BA14" s="363"/>
      <c r="BB14" s="363"/>
      <c r="BC14" s="363"/>
      <c r="BD14" s="364"/>
      <c r="BE14" s="27"/>
      <c r="BF14" s="243"/>
      <c r="BG14" s="30"/>
      <c r="BI14" s="223" t="s">
        <v>993</v>
      </c>
    </row>
    <row r="15" spans="1:67" ht="21" hidden="1" customHeight="1" x14ac:dyDescent="0.2">
      <c r="A15" s="27"/>
      <c r="B15" s="371"/>
      <c r="C15" s="354"/>
      <c r="D15" s="354"/>
      <c r="E15" s="354"/>
      <c r="F15" s="354"/>
      <c r="G15" s="354"/>
      <c r="H15" s="354"/>
      <c r="I15" s="354"/>
      <c r="J15" s="354"/>
      <c r="K15" s="354"/>
      <c r="L15" s="354"/>
      <c r="M15" s="354"/>
      <c r="N15" s="372"/>
      <c r="O15" s="242" t="s">
        <v>107</v>
      </c>
      <c r="P15" s="362" t="s">
        <v>77</v>
      </c>
      <c r="Q15" s="363"/>
      <c r="R15" s="363"/>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c r="AR15" s="363"/>
      <c r="AS15" s="363"/>
      <c r="AT15" s="363"/>
      <c r="AU15" s="363"/>
      <c r="AV15" s="363"/>
      <c r="AW15" s="363"/>
      <c r="AX15" s="363"/>
      <c r="AY15" s="363"/>
      <c r="AZ15" s="363"/>
      <c r="BA15" s="363"/>
      <c r="BB15" s="363"/>
      <c r="BC15" s="363"/>
      <c r="BD15" s="364"/>
      <c r="BE15" s="27"/>
      <c r="BF15" s="243"/>
      <c r="BG15" s="30"/>
      <c r="BI15" s="99"/>
    </row>
    <row r="16" spans="1:67" ht="21" hidden="1" customHeight="1" x14ac:dyDescent="0.2">
      <c r="A16" s="27"/>
      <c r="B16" s="371"/>
      <c r="C16" s="354"/>
      <c r="D16" s="354"/>
      <c r="E16" s="354"/>
      <c r="F16" s="354"/>
      <c r="G16" s="354"/>
      <c r="H16" s="354"/>
      <c r="I16" s="354"/>
      <c r="J16" s="354"/>
      <c r="K16" s="354"/>
      <c r="L16" s="354"/>
      <c r="M16" s="354"/>
      <c r="N16" s="372"/>
      <c r="O16" s="242" t="s">
        <v>107</v>
      </c>
      <c r="P16" s="362" t="s">
        <v>77</v>
      </c>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363"/>
      <c r="AZ16" s="363"/>
      <c r="BA16" s="363"/>
      <c r="BB16" s="363"/>
      <c r="BC16" s="363"/>
      <c r="BD16" s="364"/>
      <c r="BE16" s="27"/>
      <c r="BF16" s="243"/>
      <c r="BG16" s="30"/>
      <c r="BI16" s="99"/>
    </row>
    <row r="17" spans="1:74" ht="21" hidden="1" customHeight="1" x14ac:dyDescent="0.2">
      <c r="A17" s="27"/>
      <c r="B17" s="371"/>
      <c r="C17" s="354"/>
      <c r="D17" s="354"/>
      <c r="E17" s="354"/>
      <c r="F17" s="354"/>
      <c r="G17" s="354"/>
      <c r="H17" s="354"/>
      <c r="I17" s="354"/>
      <c r="J17" s="354"/>
      <c r="K17" s="354"/>
      <c r="L17" s="354"/>
      <c r="M17" s="354"/>
      <c r="N17" s="372"/>
      <c r="O17" s="242" t="s">
        <v>107</v>
      </c>
      <c r="P17" s="362" t="s">
        <v>77</v>
      </c>
      <c r="Q17" s="363"/>
      <c r="R17" s="363"/>
      <c r="S17" s="363"/>
      <c r="T17" s="363"/>
      <c r="U17" s="363"/>
      <c r="V17" s="363"/>
      <c r="W17" s="363"/>
      <c r="X17" s="363"/>
      <c r="Y17" s="363"/>
      <c r="Z17" s="363"/>
      <c r="AA17" s="363"/>
      <c r="AB17" s="363"/>
      <c r="AC17" s="363"/>
      <c r="AD17" s="363"/>
      <c r="AE17" s="363"/>
      <c r="AF17" s="363"/>
      <c r="AG17" s="363"/>
      <c r="AH17" s="363"/>
      <c r="AI17" s="363"/>
      <c r="AJ17" s="363"/>
      <c r="AK17" s="363"/>
      <c r="AL17" s="363"/>
      <c r="AM17" s="363"/>
      <c r="AN17" s="363"/>
      <c r="AO17" s="363"/>
      <c r="AP17" s="363"/>
      <c r="AQ17" s="363"/>
      <c r="AR17" s="363"/>
      <c r="AS17" s="363"/>
      <c r="AT17" s="363"/>
      <c r="AU17" s="363"/>
      <c r="AV17" s="363"/>
      <c r="AW17" s="363"/>
      <c r="AX17" s="363"/>
      <c r="AY17" s="363"/>
      <c r="AZ17" s="363"/>
      <c r="BA17" s="363"/>
      <c r="BB17" s="363"/>
      <c r="BC17" s="363"/>
      <c r="BD17" s="364"/>
      <c r="BE17" s="27"/>
      <c r="BF17" s="243"/>
      <c r="BG17" s="30"/>
      <c r="BI17" s="99"/>
    </row>
    <row r="18" spans="1:74" ht="21" hidden="1" customHeight="1" x14ac:dyDescent="0.2">
      <c r="A18" s="27"/>
      <c r="B18" s="373"/>
      <c r="C18" s="374"/>
      <c r="D18" s="374"/>
      <c r="E18" s="374"/>
      <c r="F18" s="374"/>
      <c r="G18" s="374"/>
      <c r="H18" s="374"/>
      <c r="I18" s="374"/>
      <c r="J18" s="374"/>
      <c r="K18" s="374"/>
      <c r="L18" s="374"/>
      <c r="M18" s="374"/>
      <c r="N18" s="375"/>
      <c r="O18" s="227" t="s">
        <v>107</v>
      </c>
      <c r="P18" s="365" t="s">
        <v>77</v>
      </c>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7"/>
      <c r="BE18" s="27"/>
      <c r="BF18" s="30"/>
      <c r="BG18" s="30"/>
      <c r="BI18" s="99"/>
    </row>
    <row r="19" spans="1:74" ht="25.5" customHeight="1" x14ac:dyDescent="0.25">
      <c r="A19" s="27"/>
      <c r="B19" s="615" t="s">
        <v>998</v>
      </c>
      <c r="C19" s="616"/>
      <c r="D19" s="616"/>
      <c r="E19" s="616"/>
      <c r="F19" s="616"/>
      <c r="G19" s="616"/>
      <c r="H19" s="616"/>
      <c r="I19" s="616"/>
      <c r="J19" s="616"/>
      <c r="K19" s="616"/>
      <c r="L19" s="616"/>
      <c r="M19" s="616"/>
      <c r="N19" s="617"/>
      <c r="O19" s="736" t="s">
        <v>77</v>
      </c>
      <c r="P19" s="737"/>
      <c r="Q19" s="737"/>
      <c r="R19" s="737"/>
      <c r="S19" s="737"/>
      <c r="T19" s="738" t="s">
        <v>953</v>
      </c>
      <c r="U19" s="708"/>
      <c r="V19" s="708"/>
      <c r="W19" s="708"/>
      <c r="X19" s="708"/>
      <c r="Y19" s="708"/>
      <c r="Z19" s="708"/>
      <c r="AA19" s="708"/>
      <c r="AB19" s="708"/>
      <c r="AC19" s="708"/>
      <c r="AD19" s="708"/>
      <c r="AE19" s="708"/>
      <c r="AF19" s="708"/>
      <c r="AG19" s="708"/>
      <c r="AH19" s="708"/>
      <c r="AI19" s="708"/>
      <c r="AJ19" s="708"/>
      <c r="AK19" s="708"/>
      <c r="AL19" s="739"/>
      <c r="AM19" s="740" t="str">
        <f>IF(AG197="","Doplní se automaticky",AG197)</f>
        <v>Doplní se automaticky</v>
      </c>
      <c r="AN19" s="298"/>
      <c r="AO19" s="298"/>
      <c r="AP19" s="298"/>
      <c r="AQ19" s="298"/>
      <c r="AR19" s="298"/>
      <c r="AS19" s="298"/>
      <c r="AT19" s="298"/>
      <c r="AU19" s="298"/>
      <c r="AV19" s="298"/>
      <c r="AW19" s="298"/>
      <c r="AX19" s="298"/>
      <c r="AY19" s="298"/>
      <c r="AZ19" s="298"/>
      <c r="BA19" s="298"/>
      <c r="BB19" s="298"/>
      <c r="BC19" s="298"/>
      <c r="BD19" s="741"/>
      <c r="BE19" s="27"/>
      <c r="BF19" s="30"/>
      <c r="BG19" s="30"/>
      <c r="BI19" s="18"/>
    </row>
    <row r="20" spans="1:74" ht="25.5" customHeight="1" x14ac:dyDescent="0.25">
      <c r="A20" s="27"/>
      <c r="B20" s="615" t="s">
        <v>999</v>
      </c>
      <c r="C20" s="616"/>
      <c r="D20" s="616"/>
      <c r="E20" s="616"/>
      <c r="F20" s="616"/>
      <c r="G20" s="616"/>
      <c r="H20" s="616"/>
      <c r="I20" s="616"/>
      <c r="J20" s="616"/>
      <c r="K20" s="616"/>
      <c r="L20" s="616"/>
      <c r="M20" s="616"/>
      <c r="N20" s="617"/>
      <c r="O20" s="736" t="s">
        <v>77</v>
      </c>
      <c r="P20" s="737"/>
      <c r="Q20" s="737"/>
      <c r="R20" s="737"/>
      <c r="S20" s="737"/>
      <c r="T20" s="738" t="s">
        <v>986</v>
      </c>
      <c r="U20" s="708"/>
      <c r="V20" s="708"/>
      <c r="W20" s="708"/>
      <c r="X20" s="708"/>
      <c r="Y20" s="708"/>
      <c r="Z20" s="708"/>
      <c r="AA20" s="708"/>
      <c r="AB20" s="708"/>
      <c r="AC20" s="708"/>
      <c r="AD20" s="708"/>
      <c r="AE20" s="708"/>
      <c r="AF20" s="708"/>
      <c r="AG20" s="708"/>
      <c r="AH20" s="708"/>
      <c r="AI20" s="708"/>
      <c r="AJ20" s="708"/>
      <c r="AK20" s="708"/>
      <c r="AL20" s="739"/>
      <c r="AM20" s="740" t="str">
        <f>IF(AG198="","Doplní se automaticky",AG198)</f>
        <v>Doplní se automaticky</v>
      </c>
      <c r="AN20" s="298"/>
      <c r="AO20" s="298"/>
      <c r="AP20" s="298"/>
      <c r="AQ20" s="298"/>
      <c r="AR20" s="298"/>
      <c r="AS20" s="298"/>
      <c r="AT20" s="298"/>
      <c r="AU20" s="298"/>
      <c r="AV20" s="298"/>
      <c r="AW20" s="298"/>
      <c r="AX20" s="298"/>
      <c r="AY20" s="298"/>
      <c r="AZ20" s="298"/>
      <c r="BA20" s="298"/>
      <c r="BB20" s="298"/>
      <c r="BC20" s="298"/>
      <c r="BD20" s="741"/>
      <c r="BE20" s="27"/>
      <c r="BF20" s="30"/>
      <c r="BG20" s="30"/>
      <c r="BI20" s="18"/>
    </row>
    <row r="21" spans="1:74" ht="21" hidden="1" customHeight="1" x14ac:dyDescent="0.25">
      <c r="A21" s="27"/>
      <c r="B21" s="622" t="s">
        <v>89</v>
      </c>
      <c r="C21" s="623"/>
      <c r="D21" s="623"/>
      <c r="E21" s="623"/>
      <c r="F21" s="623"/>
      <c r="G21" s="623"/>
      <c r="H21" s="623"/>
      <c r="I21" s="623"/>
      <c r="J21" s="623"/>
      <c r="K21" s="623"/>
      <c r="L21" s="623"/>
      <c r="M21" s="623"/>
      <c r="N21" s="624"/>
      <c r="O21" s="625" t="s">
        <v>987</v>
      </c>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626"/>
      <c r="AS21" s="626"/>
      <c r="AT21" s="626"/>
      <c r="AU21" s="626"/>
      <c r="AV21" s="626"/>
      <c r="AW21" s="626"/>
      <c r="AX21" s="626"/>
      <c r="AY21" s="626"/>
      <c r="AZ21" s="626"/>
      <c r="BA21" s="626"/>
      <c r="BB21" s="626"/>
      <c r="BC21" s="626"/>
      <c r="BD21" s="627"/>
      <c r="BE21" s="27"/>
      <c r="BF21" s="30"/>
      <c r="BG21" s="30"/>
      <c r="BI21" s="98"/>
    </row>
    <row r="22" spans="1:74" ht="21" customHeight="1" thickBot="1" x14ac:dyDescent="0.3">
      <c r="A22" s="27"/>
      <c r="B22" s="628" t="s">
        <v>113</v>
      </c>
      <c r="C22" s="629"/>
      <c r="D22" s="629"/>
      <c r="E22" s="629"/>
      <c r="F22" s="629"/>
      <c r="G22" s="629"/>
      <c r="H22" s="629"/>
      <c r="I22" s="629"/>
      <c r="J22" s="629"/>
      <c r="K22" s="629"/>
      <c r="L22" s="629"/>
      <c r="M22" s="629"/>
      <c r="N22" s="630"/>
      <c r="O22" s="631" t="s">
        <v>527</v>
      </c>
      <c r="P22" s="632"/>
      <c r="Q22" s="632"/>
      <c r="R22" s="632"/>
      <c r="S22" s="632"/>
      <c r="T22" s="632"/>
      <c r="U22" s="632"/>
      <c r="V22" s="632"/>
      <c r="W22" s="632"/>
      <c r="X22" s="632"/>
      <c r="Y22" s="632"/>
      <c r="Z22" s="632"/>
      <c r="AA22" s="632"/>
      <c r="AB22" s="632"/>
      <c r="AC22" s="632"/>
      <c r="AD22" s="632"/>
      <c r="AE22" s="632"/>
      <c r="AF22" s="632"/>
      <c r="AG22" s="632"/>
      <c r="AH22" s="632"/>
      <c r="AI22" s="632"/>
      <c r="AJ22" s="632"/>
      <c r="AK22" s="632"/>
      <c r="AL22" s="632"/>
      <c r="AM22" s="632"/>
      <c r="AN22" s="632"/>
      <c r="AO22" s="632"/>
      <c r="AP22" s="632"/>
      <c r="AQ22" s="632"/>
      <c r="AR22" s="632"/>
      <c r="AS22" s="632"/>
      <c r="AT22" s="632"/>
      <c r="AU22" s="632"/>
      <c r="AV22" s="632"/>
      <c r="AW22" s="632"/>
      <c r="AX22" s="632"/>
      <c r="AY22" s="632"/>
      <c r="AZ22" s="632"/>
      <c r="BA22" s="632"/>
      <c r="BB22" s="632"/>
      <c r="BC22" s="632"/>
      <c r="BD22" s="633"/>
      <c r="BE22" s="27"/>
      <c r="BF22" s="30"/>
      <c r="BG22" s="30"/>
      <c r="BI22" s="18"/>
    </row>
    <row r="23" spans="1:74" ht="27.75" customHeight="1" x14ac:dyDescent="0.25">
      <c r="A23" s="132"/>
      <c r="B23" s="487" t="s">
        <v>86</v>
      </c>
      <c r="C23" s="488"/>
      <c r="D23" s="488"/>
      <c r="E23" s="488"/>
      <c r="F23" s="488"/>
      <c r="G23" s="488"/>
      <c r="H23" s="488"/>
      <c r="I23" s="488"/>
      <c r="J23" s="488"/>
      <c r="K23" s="488"/>
      <c r="L23" s="488"/>
      <c r="M23" s="488"/>
      <c r="N23" s="488"/>
      <c r="O23" s="488"/>
      <c r="P23" s="488"/>
      <c r="Q23" s="488"/>
      <c r="R23" s="488"/>
      <c r="S23" s="488"/>
      <c r="T23" s="488"/>
      <c r="U23" s="488"/>
      <c r="V23" s="488"/>
      <c r="W23" s="488"/>
      <c r="X23" s="488"/>
      <c r="Y23" s="488"/>
      <c r="Z23" s="488"/>
      <c r="AA23" s="488"/>
      <c r="AB23" s="488"/>
      <c r="AC23" s="488"/>
      <c r="AD23" s="488"/>
      <c r="AE23" s="488"/>
      <c r="AF23" s="488"/>
      <c r="AG23" s="488"/>
      <c r="AH23" s="488"/>
      <c r="AI23" s="488"/>
      <c r="AJ23" s="488"/>
      <c r="AK23" s="488"/>
      <c r="AL23" s="488"/>
      <c r="AM23" s="488"/>
      <c r="AN23" s="488"/>
      <c r="AO23" s="488"/>
      <c r="AP23" s="488"/>
      <c r="AQ23" s="488"/>
      <c r="AR23" s="488"/>
      <c r="AS23" s="488"/>
      <c r="AT23" s="488"/>
      <c r="AU23" s="488"/>
      <c r="AV23" s="488"/>
      <c r="AW23" s="488"/>
      <c r="AX23" s="488"/>
      <c r="AY23" s="488"/>
      <c r="AZ23" s="488"/>
      <c r="BA23" s="488"/>
      <c r="BB23" s="488"/>
      <c r="BC23" s="488"/>
      <c r="BD23" s="488"/>
      <c r="BF23" s="30"/>
      <c r="BG23" s="30"/>
      <c r="BI23" s="133"/>
    </row>
    <row r="24" spans="1:74" ht="21.75" customHeight="1" x14ac:dyDescent="0.25">
      <c r="A24" s="11"/>
      <c r="B24" s="38" t="s">
        <v>997</v>
      </c>
      <c r="C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I24" s="45"/>
    </row>
    <row r="25" spans="1:74" s="90" customFormat="1" ht="16.5" customHeight="1" x14ac:dyDescent="0.2">
      <c r="B25" s="310" t="s">
        <v>1000</v>
      </c>
      <c r="C25" s="298"/>
      <c r="D25" s="298"/>
      <c r="E25" s="298"/>
      <c r="F25" s="298"/>
      <c r="G25" s="298"/>
      <c r="H25" s="298"/>
      <c r="I25" s="298"/>
      <c r="J25" s="298"/>
      <c r="K25" s="298"/>
      <c r="L25" s="298"/>
      <c r="M25" s="298"/>
      <c r="N25" s="298"/>
      <c r="O25" s="298"/>
      <c r="P25" s="298"/>
      <c r="Q25" s="298"/>
      <c r="R25" s="299"/>
      <c r="S25" s="311" t="s">
        <v>77</v>
      </c>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3"/>
      <c r="BE25" s="93"/>
      <c r="BF25" s="1" t="s">
        <v>77</v>
      </c>
      <c r="BG25" s="1" t="s">
        <v>954</v>
      </c>
      <c r="BH25" s="1" t="s">
        <v>955</v>
      </c>
      <c r="BI25" s="1" t="s">
        <v>956</v>
      </c>
      <c r="BJ25" s="1" t="s">
        <v>957</v>
      </c>
      <c r="BK25" s="1"/>
      <c r="BM25" s="92"/>
      <c r="BN25" s="92"/>
      <c r="BO25" s="92"/>
      <c r="BP25" s="92"/>
      <c r="BQ25" s="92"/>
      <c r="BR25" s="92"/>
      <c r="BS25" s="92"/>
      <c r="BT25" s="92"/>
      <c r="BU25" s="92"/>
      <c r="BV25" s="92"/>
    </row>
    <row r="26" spans="1:74" s="90" customFormat="1" ht="36" customHeight="1" x14ac:dyDescent="0.2">
      <c r="B26" s="357" t="s">
        <v>983</v>
      </c>
      <c r="C26" s="742"/>
      <c r="D26" s="742"/>
      <c r="E26" s="742"/>
      <c r="F26" s="742"/>
      <c r="G26" s="742"/>
      <c r="H26" s="742"/>
      <c r="I26" s="742"/>
      <c r="J26" s="742"/>
      <c r="K26" s="742"/>
      <c r="L26" s="742"/>
      <c r="M26" s="742"/>
      <c r="N26" s="743"/>
      <c r="O26" s="744"/>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90"/>
      <c r="AP26" s="390"/>
      <c r="AQ26" s="390"/>
      <c r="AR26" s="390"/>
      <c r="AS26" s="390"/>
      <c r="AT26" s="390"/>
      <c r="AU26" s="390"/>
      <c r="AV26" s="390"/>
      <c r="AW26" s="390"/>
      <c r="AX26" s="390"/>
      <c r="AY26" s="390"/>
      <c r="AZ26" s="390"/>
      <c r="BA26" s="390"/>
      <c r="BB26" s="390"/>
      <c r="BC26" s="390"/>
      <c r="BD26" s="391"/>
      <c r="BE26" s="93"/>
      <c r="BF26" s="1"/>
      <c r="BG26" s="1"/>
      <c r="BH26" s="1"/>
      <c r="BI26" s="1"/>
      <c r="BJ26" s="1"/>
      <c r="BK26" s="1"/>
      <c r="BM26" s="92"/>
      <c r="BN26" s="92"/>
      <c r="BO26" s="92"/>
      <c r="BP26" s="92"/>
      <c r="BQ26" s="92"/>
      <c r="BR26" s="92"/>
      <c r="BS26" s="92"/>
      <c r="BT26" s="92"/>
      <c r="BU26" s="92"/>
      <c r="BV26" s="92"/>
    </row>
    <row r="27" spans="1:74" ht="7.5" customHeight="1" x14ac:dyDescent="0.2">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M27" s="1"/>
      <c r="BN27" s="1"/>
      <c r="BO27" s="1"/>
      <c r="BP27" s="1"/>
      <c r="BQ27" s="1"/>
      <c r="BR27" s="1"/>
      <c r="BS27" s="1"/>
      <c r="BT27" s="1"/>
      <c r="BU27" s="1"/>
      <c r="BV27" s="1"/>
    </row>
    <row r="28" spans="1:74" s="90" customFormat="1" ht="16.5" customHeight="1" x14ac:dyDescent="0.2">
      <c r="B28" s="310" t="s">
        <v>1001</v>
      </c>
      <c r="C28" s="298"/>
      <c r="D28" s="298"/>
      <c r="E28" s="298"/>
      <c r="F28" s="298"/>
      <c r="G28" s="298"/>
      <c r="H28" s="298"/>
      <c r="I28" s="298"/>
      <c r="J28" s="298"/>
      <c r="K28" s="298"/>
      <c r="L28" s="298"/>
      <c r="M28" s="298"/>
      <c r="N28" s="298"/>
      <c r="O28" s="298"/>
      <c r="P28" s="298"/>
      <c r="Q28" s="298"/>
      <c r="R28" s="299"/>
      <c r="S28" s="311" t="s">
        <v>77</v>
      </c>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3"/>
      <c r="BE28" s="93"/>
      <c r="BF28" s="1"/>
      <c r="BG28" s="1"/>
      <c r="BH28" s="1"/>
      <c r="BI28" s="1"/>
      <c r="BJ28" s="1"/>
      <c r="BK28" s="1"/>
      <c r="BM28" s="92"/>
      <c r="BN28" s="92"/>
      <c r="BO28" s="92"/>
      <c r="BP28" s="92"/>
      <c r="BQ28" s="92"/>
      <c r="BR28" s="92"/>
      <c r="BS28" s="92"/>
      <c r="BT28" s="92"/>
      <c r="BU28" s="92"/>
      <c r="BV28" s="92"/>
    </row>
    <row r="29" spans="1:74" s="90" customFormat="1" ht="36" customHeight="1" x14ac:dyDescent="0.2">
      <c r="B29" s="357" t="s">
        <v>983</v>
      </c>
      <c r="C29" s="742"/>
      <c r="D29" s="742"/>
      <c r="E29" s="742"/>
      <c r="F29" s="742"/>
      <c r="G29" s="742"/>
      <c r="H29" s="742"/>
      <c r="I29" s="742"/>
      <c r="J29" s="742"/>
      <c r="K29" s="742"/>
      <c r="L29" s="742"/>
      <c r="M29" s="742"/>
      <c r="N29" s="743"/>
      <c r="O29" s="744"/>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0"/>
      <c r="AM29" s="390"/>
      <c r="AN29" s="390"/>
      <c r="AO29" s="390"/>
      <c r="AP29" s="390"/>
      <c r="AQ29" s="390"/>
      <c r="AR29" s="390"/>
      <c r="AS29" s="390"/>
      <c r="AT29" s="390"/>
      <c r="AU29" s="390"/>
      <c r="AV29" s="390"/>
      <c r="AW29" s="390"/>
      <c r="AX29" s="390"/>
      <c r="AY29" s="390"/>
      <c r="AZ29" s="390"/>
      <c r="BA29" s="390"/>
      <c r="BB29" s="390"/>
      <c r="BC29" s="390"/>
      <c r="BD29" s="391"/>
      <c r="BE29" s="93"/>
      <c r="BF29" s="94"/>
      <c r="BG29" s="94"/>
      <c r="BH29" s="94"/>
      <c r="BI29" s="1"/>
      <c r="BM29" s="92"/>
      <c r="BN29" s="92"/>
      <c r="BO29" s="92"/>
      <c r="BP29" s="92"/>
      <c r="BQ29" s="92"/>
      <c r="BR29" s="92"/>
      <c r="BS29" s="92"/>
      <c r="BT29" s="92"/>
      <c r="BU29" s="92"/>
      <c r="BV29" s="92"/>
    </row>
    <row r="30" spans="1:74" ht="21.75" customHeight="1" x14ac:dyDescent="0.25">
      <c r="A30" s="11"/>
      <c r="B30" s="38" t="s">
        <v>958</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I30" s="45"/>
    </row>
    <row r="31" spans="1:74" ht="21.75" hidden="1" customHeight="1" x14ac:dyDescent="0.25">
      <c r="A31" s="11"/>
      <c r="B31" s="621" t="s">
        <v>51</v>
      </c>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1"/>
      <c r="AM31" s="621"/>
      <c r="AN31" s="621"/>
      <c r="AO31" s="621"/>
      <c r="AP31" s="621"/>
      <c r="AQ31" s="621"/>
      <c r="AR31" s="621"/>
      <c r="AS31" s="621"/>
      <c r="AT31" s="621"/>
      <c r="AU31" s="621"/>
      <c r="AV31" s="621"/>
      <c r="AW31" s="621"/>
      <c r="AX31" s="621"/>
      <c r="AY31" s="621"/>
      <c r="AZ31" s="621"/>
      <c r="BA31" s="621"/>
      <c r="BB31" s="621"/>
      <c r="BC31" s="621"/>
      <c r="BD31" s="621"/>
      <c r="BE31" s="39"/>
      <c r="BI31" s="45"/>
    </row>
    <row r="32" spans="1:74" ht="12.75" customHeight="1" x14ac:dyDescent="0.2">
      <c r="B32" s="350"/>
      <c r="C32" s="351"/>
      <c r="D32" s="351"/>
      <c r="E32" s="351"/>
      <c r="F32" s="351"/>
      <c r="G32" s="351"/>
      <c r="H32" s="351"/>
      <c r="I32" s="351"/>
      <c r="J32" s="352"/>
      <c r="K32" s="350" t="s">
        <v>87</v>
      </c>
      <c r="L32" s="351"/>
      <c r="M32" s="351"/>
      <c r="N32" s="351"/>
      <c r="O32" s="351"/>
      <c r="P32" s="351"/>
      <c r="Q32" s="351"/>
      <c r="R32" s="351"/>
      <c r="S32" s="351"/>
      <c r="T32" s="351"/>
      <c r="U32" s="351"/>
      <c r="V32" s="351"/>
      <c r="W32" s="351"/>
      <c r="X32" s="351"/>
      <c r="Y32" s="351"/>
      <c r="Z32" s="351"/>
      <c r="AA32" s="351"/>
      <c r="AB32" s="351"/>
      <c r="AC32" s="351"/>
      <c r="AD32" s="351"/>
      <c r="AE32" s="351"/>
      <c r="AF32" s="351"/>
      <c r="AG32" s="352"/>
      <c r="AH32" s="350" t="s">
        <v>512</v>
      </c>
      <c r="AI32" s="674"/>
      <c r="AJ32" s="674"/>
      <c r="AK32" s="674"/>
      <c r="AL32" s="674"/>
      <c r="AM32" s="674"/>
      <c r="AN32" s="674"/>
      <c r="AO32" s="674"/>
      <c r="AP32" s="674"/>
      <c r="AQ32" s="674"/>
      <c r="AR32" s="674"/>
      <c r="AS32" s="674"/>
      <c r="AT32" s="674"/>
      <c r="AU32" s="674"/>
      <c r="AV32" s="674"/>
      <c r="AW32" s="674"/>
      <c r="AX32" s="674"/>
      <c r="AY32" s="674"/>
      <c r="AZ32" s="674"/>
      <c r="BA32" s="674"/>
      <c r="BB32" s="674"/>
      <c r="BC32" s="674"/>
      <c r="BD32" s="675"/>
      <c r="BI32" s="45"/>
    </row>
    <row r="33" spans="1:61" ht="20.25" customHeight="1" x14ac:dyDescent="0.2">
      <c r="B33" s="341" t="s">
        <v>1</v>
      </c>
      <c r="C33" s="267"/>
      <c r="D33" s="267"/>
      <c r="E33" s="267"/>
      <c r="F33" s="267"/>
      <c r="G33" s="267"/>
      <c r="H33" s="267"/>
      <c r="I33" s="267"/>
      <c r="J33" s="268"/>
      <c r="K33" s="676">
        <v>45658</v>
      </c>
      <c r="L33" s="677"/>
      <c r="M33" s="677"/>
      <c r="N33" s="677"/>
      <c r="O33" s="677"/>
      <c r="P33" s="677"/>
      <c r="Q33" s="677"/>
      <c r="R33" s="677"/>
      <c r="S33" s="677"/>
      <c r="T33" s="677"/>
      <c r="U33" s="677"/>
      <c r="V33" s="677"/>
      <c r="W33" s="677"/>
      <c r="X33" s="677"/>
      <c r="Y33" s="677"/>
      <c r="Z33" s="677"/>
      <c r="AA33" s="677"/>
      <c r="AB33" s="677"/>
      <c r="AC33" s="677"/>
      <c r="AD33" s="677"/>
      <c r="AE33" s="677"/>
      <c r="AF33" s="677"/>
      <c r="AG33" s="678"/>
      <c r="AH33" s="650"/>
      <c r="AI33" s="517"/>
      <c r="AJ33" s="517"/>
      <c r="AK33" s="517"/>
      <c r="AL33" s="517"/>
      <c r="AM33" s="517"/>
      <c r="AN33" s="517"/>
      <c r="AO33" s="517"/>
      <c r="AP33" s="517"/>
      <c r="AQ33" s="517"/>
      <c r="AR33" s="517"/>
      <c r="AS33" s="517"/>
      <c r="AT33" s="517"/>
      <c r="AU33" s="517"/>
      <c r="AV33" s="517"/>
      <c r="AW33" s="517"/>
      <c r="AX33" s="517"/>
      <c r="AY33" s="517"/>
      <c r="AZ33" s="517"/>
      <c r="BA33" s="517"/>
      <c r="BB33" s="517"/>
      <c r="BC33" s="517"/>
      <c r="BD33" s="518"/>
      <c r="BF33" s="30"/>
      <c r="BI33" s="45"/>
    </row>
    <row r="34" spans="1:61" ht="20.25" customHeight="1" x14ac:dyDescent="0.2">
      <c r="B34" s="341" t="s">
        <v>52</v>
      </c>
      <c r="C34" s="267"/>
      <c r="D34" s="267"/>
      <c r="E34" s="267"/>
      <c r="F34" s="267"/>
      <c r="G34" s="267"/>
      <c r="H34" s="267"/>
      <c r="I34" s="267"/>
      <c r="J34" s="268"/>
      <c r="K34" s="676">
        <v>47483</v>
      </c>
      <c r="L34" s="677"/>
      <c r="M34" s="677"/>
      <c r="N34" s="677"/>
      <c r="O34" s="677"/>
      <c r="P34" s="677"/>
      <c r="Q34" s="677"/>
      <c r="R34" s="677"/>
      <c r="S34" s="677"/>
      <c r="T34" s="677"/>
      <c r="U34" s="677"/>
      <c r="V34" s="677"/>
      <c r="W34" s="677"/>
      <c r="X34" s="677"/>
      <c r="Y34" s="677"/>
      <c r="Z34" s="677"/>
      <c r="AA34" s="677"/>
      <c r="AB34" s="677"/>
      <c r="AC34" s="677"/>
      <c r="AD34" s="677"/>
      <c r="AE34" s="677"/>
      <c r="AF34" s="677"/>
      <c r="AG34" s="678"/>
      <c r="AH34" s="650"/>
      <c r="AI34" s="517"/>
      <c r="AJ34" s="517"/>
      <c r="AK34" s="517"/>
      <c r="AL34" s="517"/>
      <c r="AM34" s="517"/>
      <c r="AN34" s="517"/>
      <c r="AO34" s="517"/>
      <c r="AP34" s="517"/>
      <c r="AQ34" s="517"/>
      <c r="AR34" s="517"/>
      <c r="AS34" s="517"/>
      <c r="AT34" s="517"/>
      <c r="AU34" s="517"/>
      <c r="AV34" s="517"/>
      <c r="AW34" s="517"/>
      <c r="AX34" s="517"/>
      <c r="AY34" s="517"/>
      <c r="AZ34" s="517"/>
      <c r="BA34" s="517"/>
      <c r="BB34" s="517"/>
      <c r="BC34" s="517"/>
      <c r="BD34" s="518"/>
      <c r="BI34" s="45"/>
    </row>
    <row r="35" spans="1:61" ht="21.75" customHeight="1" x14ac:dyDescent="0.25">
      <c r="A35" s="11"/>
      <c r="B35" s="38" t="s">
        <v>959</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I35" s="45"/>
    </row>
    <row r="36" spans="1:61" ht="12.75" customHeight="1" x14ac:dyDescent="0.2">
      <c r="B36" s="347"/>
      <c r="C36" s="348"/>
      <c r="D36" s="348"/>
      <c r="E36" s="348"/>
      <c r="F36" s="348"/>
      <c r="G36" s="348"/>
      <c r="H36" s="348"/>
      <c r="I36" s="348"/>
      <c r="J36" s="349"/>
      <c r="K36" s="350" t="s">
        <v>87</v>
      </c>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2"/>
      <c r="BI36" s="45"/>
    </row>
    <row r="37" spans="1:61" ht="12.75" customHeight="1" x14ac:dyDescent="0.2">
      <c r="B37" s="307"/>
      <c r="C37" s="308"/>
      <c r="D37" s="308"/>
      <c r="E37" s="308"/>
      <c r="F37" s="308"/>
      <c r="G37" s="308"/>
      <c r="H37" s="308"/>
      <c r="I37" s="308"/>
      <c r="J37" s="309"/>
      <c r="K37" s="732" t="str">
        <f>IF(AND(O26="",O29=""),"Projekt 1",IF(AND(S25="vyberte",O26="",O29&lt;&gt;0),"Projekt 1 - NERELEVANTNÍ",IF(LEN(O26)&gt;20,CONCATENATE("Projekt 1 - ",LEFT(O26,20),"…"),CONCATENATE("Projekt 1 - ",O26))))</f>
        <v>Projekt 1</v>
      </c>
      <c r="L37" s="733"/>
      <c r="M37" s="733"/>
      <c r="N37" s="733"/>
      <c r="O37" s="733"/>
      <c r="P37" s="733"/>
      <c r="Q37" s="733"/>
      <c r="R37" s="733"/>
      <c r="S37" s="733"/>
      <c r="T37" s="733"/>
      <c r="U37" s="733"/>
      <c r="V37" s="733"/>
      <c r="W37" s="733"/>
      <c r="X37" s="733"/>
      <c r="Y37" s="733"/>
      <c r="Z37" s="733"/>
      <c r="AA37" s="733"/>
      <c r="AB37" s="733"/>
      <c r="AC37" s="733"/>
      <c r="AD37" s="733"/>
      <c r="AE37" s="733"/>
      <c r="AF37" s="733"/>
      <c r="AG37" s="734"/>
      <c r="AH37" s="735" t="str">
        <f>IF(AND(O26="",O29=""),"Projekt 1",IF(AND(O29="",O26&lt;&gt;0),"Projekt 2 - NERELEVANTNÍ",IF(LEN(O29)&gt;20,CONCATENATE("Projekt 2 - ",LEFT(O29,20),"…"),CONCATENATE("Projekt 2 - ",O29))))</f>
        <v>Projekt 1</v>
      </c>
      <c r="AI37" s="733"/>
      <c r="AJ37" s="733"/>
      <c r="AK37" s="733"/>
      <c r="AL37" s="733"/>
      <c r="AM37" s="733"/>
      <c r="AN37" s="733"/>
      <c r="AO37" s="733"/>
      <c r="AP37" s="733"/>
      <c r="AQ37" s="733"/>
      <c r="AR37" s="733"/>
      <c r="AS37" s="733"/>
      <c r="AT37" s="733"/>
      <c r="AU37" s="733"/>
      <c r="AV37" s="733"/>
      <c r="AW37" s="733"/>
      <c r="AX37" s="733"/>
      <c r="AY37" s="733"/>
      <c r="AZ37" s="733"/>
      <c r="BA37" s="733"/>
      <c r="BB37" s="733"/>
      <c r="BC37" s="733"/>
      <c r="BD37" s="734"/>
      <c r="BI37" s="45"/>
    </row>
    <row r="38" spans="1:61" ht="20.25" customHeight="1" x14ac:dyDescent="0.2">
      <c r="B38" s="341" t="s">
        <v>1</v>
      </c>
      <c r="C38" s="267"/>
      <c r="D38" s="267"/>
      <c r="E38" s="267"/>
      <c r="F38" s="267"/>
      <c r="G38" s="267"/>
      <c r="H38" s="267"/>
      <c r="I38" s="267"/>
      <c r="J38" s="268"/>
      <c r="K38" s="650"/>
      <c r="L38" s="727"/>
      <c r="M38" s="727"/>
      <c r="N38" s="727"/>
      <c r="O38" s="727"/>
      <c r="P38" s="727"/>
      <c r="Q38" s="727"/>
      <c r="R38" s="727"/>
      <c r="S38" s="727"/>
      <c r="T38" s="727"/>
      <c r="U38" s="727"/>
      <c r="V38" s="727"/>
      <c r="W38" s="727"/>
      <c r="X38" s="727"/>
      <c r="Y38" s="727"/>
      <c r="Z38" s="727"/>
      <c r="AA38" s="727"/>
      <c r="AB38" s="727"/>
      <c r="AC38" s="727"/>
      <c r="AD38" s="727"/>
      <c r="AE38" s="727"/>
      <c r="AF38" s="727"/>
      <c r="AG38" s="728"/>
      <c r="AH38" s="729"/>
      <c r="AI38" s="730"/>
      <c r="AJ38" s="730"/>
      <c r="AK38" s="730"/>
      <c r="AL38" s="730"/>
      <c r="AM38" s="730"/>
      <c r="AN38" s="730"/>
      <c r="AO38" s="730"/>
      <c r="AP38" s="730"/>
      <c r="AQ38" s="730"/>
      <c r="AR38" s="730"/>
      <c r="AS38" s="730"/>
      <c r="AT38" s="730"/>
      <c r="AU38" s="730"/>
      <c r="AV38" s="730"/>
      <c r="AW38" s="730"/>
      <c r="AX38" s="730"/>
      <c r="AY38" s="730"/>
      <c r="AZ38" s="730"/>
      <c r="BA38" s="730"/>
      <c r="BB38" s="730"/>
      <c r="BC38" s="730"/>
      <c r="BD38" s="731"/>
      <c r="BF38" s="30"/>
      <c r="BI38" s="45"/>
    </row>
    <row r="39" spans="1:61" ht="20.25" customHeight="1" x14ac:dyDescent="0.2">
      <c r="B39" s="341" t="s">
        <v>52</v>
      </c>
      <c r="C39" s="267"/>
      <c r="D39" s="267"/>
      <c r="E39" s="267"/>
      <c r="F39" s="267"/>
      <c r="G39" s="267"/>
      <c r="H39" s="267"/>
      <c r="I39" s="267"/>
      <c r="J39" s="268"/>
      <c r="K39" s="650"/>
      <c r="L39" s="727"/>
      <c r="M39" s="727"/>
      <c r="N39" s="727"/>
      <c r="O39" s="727"/>
      <c r="P39" s="727"/>
      <c r="Q39" s="727"/>
      <c r="R39" s="727"/>
      <c r="S39" s="727"/>
      <c r="T39" s="727"/>
      <c r="U39" s="727"/>
      <c r="V39" s="727"/>
      <c r="W39" s="727"/>
      <c r="X39" s="727"/>
      <c r="Y39" s="727"/>
      <c r="Z39" s="727"/>
      <c r="AA39" s="727"/>
      <c r="AB39" s="727"/>
      <c r="AC39" s="727"/>
      <c r="AD39" s="727"/>
      <c r="AE39" s="727"/>
      <c r="AF39" s="727"/>
      <c r="AG39" s="728"/>
      <c r="AH39" s="729"/>
      <c r="AI39" s="730"/>
      <c r="AJ39" s="730"/>
      <c r="AK39" s="730"/>
      <c r="AL39" s="730"/>
      <c r="AM39" s="730"/>
      <c r="AN39" s="730"/>
      <c r="AO39" s="730"/>
      <c r="AP39" s="730"/>
      <c r="AQ39" s="730"/>
      <c r="AR39" s="730"/>
      <c r="AS39" s="730"/>
      <c r="AT39" s="730"/>
      <c r="AU39" s="730"/>
      <c r="AV39" s="730"/>
      <c r="AW39" s="730"/>
      <c r="AX39" s="730"/>
      <c r="AY39" s="730"/>
      <c r="AZ39" s="730"/>
      <c r="BA39" s="730"/>
      <c r="BB39" s="730"/>
      <c r="BC39" s="730"/>
      <c r="BD39" s="731"/>
      <c r="BI39" s="45"/>
    </row>
    <row r="40" spans="1:61" ht="20.25" hidden="1" customHeight="1" x14ac:dyDescent="0.2">
      <c r="B40" s="341"/>
      <c r="C40" s="345"/>
      <c r="D40" s="345"/>
      <c r="E40" s="345"/>
      <c r="F40" s="345"/>
      <c r="G40" s="345"/>
      <c r="H40" s="345"/>
      <c r="I40" s="345"/>
      <c r="J40" s="345"/>
      <c r="K40" s="345"/>
      <c r="L40" s="345"/>
      <c r="M40" s="345"/>
      <c r="N40" s="345"/>
      <c r="O40" s="345"/>
      <c r="P40" s="345"/>
      <c r="Q40" s="345"/>
      <c r="R40" s="345"/>
      <c r="S40" s="345"/>
      <c r="T40" s="345"/>
      <c r="U40" s="345"/>
      <c r="V40" s="345"/>
      <c r="W40" s="345"/>
      <c r="X40" s="346"/>
      <c r="Y40" s="122"/>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6"/>
      <c r="BI40" s="45"/>
    </row>
    <row r="41" spans="1:61" ht="21.75" customHeight="1" x14ac:dyDescent="0.25">
      <c r="A41" s="11"/>
      <c r="B41" s="38" t="s">
        <v>948</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I41" s="45"/>
    </row>
    <row r="42" spans="1:61" ht="20.25" customHeight="1" x14ac:dyDescent="0.2">
      <c r="B42" s="341" t="s">
        <v>88</v>
      </c>
      <c r="C42" s="345"/>
      <c r="D42" s="345"/>
      <c r="E42" s="345"/>
      <c r="F42" s="345"/>
      <c r="G42" s="345"/>
      <c r="H42" s="345"/>
      <c r="I42" s="345"/>
      <c r="J42" s="345"/>
      <c r="K42" s="345"/>
      <c r="L42" s="345"/>
      <c r="M42" s="345"/>
      <c r="N42" s="345"/>
      <c r="O42" s="345"/>
      <c r="P42" s="345"/>
      <c r="Q42" s="345"/>
      <c r="R42" s="345"/>
      <c r="S42" s="345"/>
      <c r="T42" s="345"/>
      <c r="U42" s="345"/>
      <c r="V42" s="345"/>
      <c r="W42" s="345"/>
      <c r="X42" s="346"/>
      <c r="Y42" s="304"/>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6"/>
      <c r="BF42" s="46" t="s">
        <v>91</v>
      </c>
      <c r="BI42" s="45"/>
    </row>
    <row r="43" spans="1:61" ht="30" customHeight="1" x14ac:dyDescent="0.2">
      <c r="B43" s="341" t="s">
        <v>518</v>
      </c>
      <c r="C43" s="345"/>
      <c r="D43" s="345"/>
      <c r="E43" s="345"/>
      <c r="F43" s="345"/>
      <c r="G43" s="345"/>
      <c r="H43" s="345"/>
      <c r="I43" s="345"/>
      <c r="J43" s="345"/>
      <c r="K43" s="345"/>
      <c r="L43" s="345"/>
      <c r="M43" s="345"/>
      <c r="N43" s="345"/>
      <c r="O43" s="345"/>
      <c r="P43" s="345"/>
      <c r="Q43" s="345"/>
      <c r="R43" s="345"/>
      <c r="S43" s="345"/>
      <c r="T43" s="345"/>
      <c r="U43" s="345"/>
      <c r="V43" s="345"/>
      <c r="W43" s="345"/>
      <c r="X43" s="346"/>
      <c r="Y43" s="304"/>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6"/>
      <c r="BF43" s="46" t="s">
        <v>243</v>
      </c>
      <c r="BI43" s="45"/>
    </row>
    <row r="44" spans="1:61" ht="30" hidden="1" customHeight="1" x14ac:dyDescent="0.2">
      <c r="B44" s="341"/>
      <c r="C44" s="345"/>
      <c r="D44" s="345"/>
      <c r="E44" s="345"/>
      <c r="F44" s="345"/>
      <c r="G44" s="345"/>
      <c r="H44" s="345"/>
      <c r="I44" s="345"/>
      <c r="J44" s="345"/>
      <c r="K44" s="345"/>
      <c r="L44" s="345"/>
      <c r="M44" s="345"/>
      <c r="N44" s="345"/>
      <c r="O44" s="345"/>
      <c r="P44" s="345"/>
      <c r="Q44" s="345"/>
      <c r="R44" s="345"/>
      <c r="S44" s="345"/>
      <c r="T44" s="345"/>
      <c r="U44" s="345"/>
      <c r="V44" s="345"/>
      <c r="W44" s="345"/>
      <c r="X44" s="346"/>
      <c r="Y44" s="304"/>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6"/>
      <c r="BF44" s="46" t="s">
        <v>249</v>
      </c>
      <c r="BI44" s="45"/>
    </row>
    <row r="45" spans="1:61" ht="30" hidden="1" customHeight="1" x14ac:dyDescent="0.2">
      <c r="B45" s="341"/>
      <c r="C45" s="345"/>
      <c r="D45" s="345"/>
      <c r="E45" s="345"/>
      <c r="F45" s="345"/>
      <c r="G45" s="345"/>
      <c r="H45" s="345"/>
      <c r="I45" s="345"/>
      <c r="J45" s="345"/>
      <c r="K45" s="345"/>
      <c r="L45" s="345"/>
      <c r="M45" s="345"/>
      <c r="N45" s="345"/>
      <c r="O45" s="345"/>
      <c r="P45" s="345"/>
      <c r="Q45" s="345"/>
      <c r="R45" s="345"/>
      <c r="S45" s="345"/>
      <c r="T45" s="345"/>
      <c r="U45" s="345"/>
      <c r="V45" s="345"/>
      <c r="W45" s="345"/>
      <c r="X45" s="346"/>
      <c r="Y45" s="304"/>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6"/>
      <c r="BF45" s="46" t="s">
        <v>262</v>
      </c>
      <c r="BI45" s="45"/>
    </row>
    <row r="46" spans="1:61" ht="30" hidden="1" customHeight="1" x14ac:dyDescent="0.2">
      <c r="B46" s="337"/>
      <c r="C46" s="318"/>
      <c r="D46" s="318"/>
      <c r="E46" s="318"/>
      <c r="F46" s="318"/>
      <c r="G46" s="318"/>
      <c r="H46" s="318"/>
      <c r="I46" s="318"/>
      <c r="J46" s="318"/>
      <c r="K46" s="318"/>
      <c r="L46" s="318"/>
      <c r="M46" s="318"/>
      <c r="N46" s="318"/>
      <c r="O46" s="318"/>
      <c r="P46" s="318"/>
      <c r="Q46" s="318"/>
      <c r="R46" s="318"/>
      <c r="S46" s="318"/>
      <c r="T46" s="318"/>
      <c r="U46" s="319"/>
      <c r="V46" s="320"/>
      <c r="W46" s="320"/>
      <c r="X46" s="320"/>
      <c r="Y46" s="320"/>
      <c r="Z46" s="320"/>
      <c r="AA46" s="320"/>
      <c r="AB46" s="320"/>
      <c r="AC46" s="320"/>
      <c r="AD46" s="320"/>
      <c r="AE46" s="320"/>
      <c r="AF46" s="320"/>
      <c r="AG46" s="320"/>
      <c r="AH46" s="320"/>
      <c r="AI46" s="320"/>
      <c r="AJ46" s="320"/>
      <c r="AK46" s="320"/>
      <c r="AL46" s="321"/>
      <c r="AM46" s="342"/>
      <c r="AN46" s="343"/>
      <c r="AO46" s="343"/>
      <c r="AP46" s="343"/>
      <c r="AQ46" s="343"/>
      <c r="AR46" s="343"/>
      <c r="AS46" s="343"/>
      <c r="AT46" s="343"/>
      <c r="AU46" s="343"/>
      <c r="AV46" s="343"/>
      <c r="AW46" s="343"/>
      <c r="AX46" s="343"/>
      <c r="AY46" s="343"/>
      <c r="AZ46" s="343"/>
      <c r="BA46" s="343"/>
      <c r="BB46" s="343"/>
      <c r="BC46" s="343"/>
      <c r="BD46" s="344"/>
      <c r="BF46" s="46" t="s">
        <v>278</v>
      </c>
      <c r="BI46" s="45"/>
    </row>
    <row r="47" spans="1:61" ht="30" hidden="1" customHeight="1" x14ac:dyDescent="0.2">
      <c r="B47" s="337"/>
      <c r="C47" s="318"/>
      <c r="D47" s="318"/>
      <c r="E47" s="318"/>
      <c r="F47" s="318"/>
      <c r="G47" s="318"/>
      <c r="H47" s="318"/>
      <c r="I47" s="318"/>
      <c r="J47" s="318"/>
      <c r="K47" s="318"/>
      <c r="L47" s="318"/>
      <c r="M47" s="318"/>
      <c r="N47" s="318"/>
      <c r="O47" s="318"/>
      <c r="P47" s="318"/>
      <c r="Q47" s="318"/>
      <c r="R47" s="318"/>
      <c r="S47" s="318"/>
      <c r="T47" s="318"/>
      <c r="U47" s="319"/>
      <c r="V47" s="320"/>
      <c r="W47" s="320"/>
      <c r="X47" s="320"/>
      <c r="Y47" s="320"/>
      <c r="Z47" s="320"/>
      <c r="AA47" s="320"/>
      <c r="AB47" s="320"/>
      <c r="AC47" s="320"/>
      <c r="AD47" s="320"/>
      <c r="AE47" s="320"/>
      <c r="AF47" s="320"/>
      <c r="AG47" s="320"/>
      <c r="AH47" s="320"/>
      <c r="AI47" s="320"/>
      <c r="AJ47" s="320"/>
      <c r="AK47" s="320"/>
      <c r="AL47" s="321"/>
      <c r="AM47" s="342"/>
      <c r="AN47" s="343"/>
      <c r="AO47" s="343"/>
      <c r="AP47" s="343"/>
      <c r="AQ47" s="343"/>
      <c r="AR47" s="343"/>
      <c r="AS47" s="343"/>
      <c r="AT47" s="343"/>
      <c r="AU47" s="343"/>
      <c r="AV47" s="343"/>
      <c r="AW47" s="343"/>
      <c r="AX47" s="343"/>
      <c r="AY47" s="343"/>
      <c r="AZ47" s="343"/>
      <c r="BA47" s="343"/>
      <c r="BB47" s="343"/>
      <c r="BC47" s="343"/>
      <c r="BD47" s="344"/>
      <c r="BI47" s="45"/>
    </row>
    <row r="48" spans="1:61" ht="30" hidden="1" customHeight="1" x14ac:dyDescent="0.2">
      <c r="B48" s="337"/>
      <c r="C48" s="318"/>
      <c r="D48" s="318"/>
      <c r="E48" s="318"/>
      <c r="F48" s="318"/>
      <c r="G48" s="318"/>
      <c r="H48" s="318"/>
      <c r="I48" s="318"/>
      <c r="J48" s="318"/>
      <c r="K48" s="318"/>
      <c r="L48" s="318"/>
      <c r="M48" s="318"/>
      <c r="N48" s="318"/>
      <c r="O48" s="318"/>
      <c r="P48" s="318"/>
      <c r="Q48" s="318"/>
      <c r="R48" s="318"/>
      <c r="S48" s="318"/>
      <c r="T48" s="318"/>
      <c r="U48" s="319"/>
      <c r="V48" s="320"/>
      <c r="W48" s="320"/>
      <c r="X48" s="320"/>
      <c r="Y48" s="320"/>
      <c r="Z48" s="320"/>
      <c r="AA48" s="320"/>
      <c r="AB48" s="320"/>
      <c r="AC48" s="320"/>
      <c r="AD48" s="320"/>
      <c r="AE48" s="320"/>
      <c r="AF48" s="320"/>
      <c r="AG48" s="320"/>
      <c r="AH48" s="320"/>
      <c r="AI48" s="320"/>
      <c r="AJ48" s="320"/>
      <c r="AK48" s="320"/>
      <c r="AL48" s="321"/>
      <c r="AM48" s="342"/>
      <c r="AN48" s="343"/>
      <c r="AO48" s="343"/>
      <c r="AP48" s="343"/>
      <c r="AQ48" s="343"/>
      <c r="AR48" s="343"/>
      <c r="AS48" s="343"/>
      <c r="AT48" s="343"/>
      <c r="AU48" s="343"/>
      <c r="AV48" s="343"/>
      <c r="AW48" s="343"/>
      <c r="AX48" s="343"/>
      <c r="AY48" s="343"/>
      <c r="AZ48" s="343"/>
      <c r="BA48" s="343"/>
      <c r="BB48" s="343"/>
      <c r="BC48" s="343"/>
      <c r="BD48" s="344"/>
      <c r="BI48" s="45"/>
    </row>
    <row r="49" spans="1:74" ht="30" hidden="1" customHeight="1" x14ac:dyDescent="0.2">
      <c r="B49" s="337"/>
      <c r="C49" s="318"/>
      <c r="D49" s="318"/>
      <c r="E49" s="318"/>
      <c r="F49" s="318"/>
      <c r="G49" s="318"/>
      <c r="H49" s="318"/>
      <c r="I49" s="318"/>
      <c r="J49" s="318"/>
      <c r="K49" s="318"/>
      <c r="L49" s="318"/>
      <c r="M49" s="318"/>
      <c r="N49" s="318"/>
      <c r="O49" s="318"/>
      <c r="P49" s="318"/>
      <c r="Q49" s="318"/>
      <c r="R49" s="318"/>
      <c r="S49" s="318"/>
      <c r="T49" s="318"/>
      <c r="U49" s="319"/>
      <c r="V49" s="320"/>
      <c r="W49" s="320"/>
      <c r="X49" s="320"/>
      <c r="Y49" s="320"/>
      <c r="Z49" s="320"/>
      <c r="AA49" s="320"/>
      <c r="AB49" s="320"/>
      <c r="AC49" s="320"/>
      <c r="AD49" s="320"/>
      <c r="AE49" s="320"/>
      <c r="AF49" s="320"/>
      <c r="AG49" s="320"/>
      <c r="AH49" s="320"/>
      <c r="AI49" s="320"/>
      <c r="AJ49" s="320"/>
      <c r="AK49" s="320"/>
      <c r="AL49" s="321"/>
      <c r="AM49" s="342"/>
      <c r="AN49" s="343"/>
      <c r="AO49" s="343"/>
      <c r="AP49" s="343"/>
      <c r="AQ49" s="343"/>
      <c r="AR49" s="343"/>
      <c r="AS49" s="343"/>
      <c r="AT49" s="343"/>
      <c r="AU49" s="343"/>
      <c r="AV49" s="343"/>
      <c r="AW49" s="343"/>
      <c r="AX49" s="343"/>
      <c r="AY49" s="343"/>
      <c r="AZ49" s="343"/>
      <c r="BA49" s="343"/>
      <c r="BB49" s="343"/>
      <c r="BC49" s="343"/>
      <c r="BD49" s="344"/>
      <c r="BI49" s="45"/>
    </row>
    <row r="50" spans="1:74" ht="30" hidden="1" customHeight="1" x14ac:dyDescent="0.2">
      <c r="B50" s="337"/>
      <c r="C50" s="318"/>
      <c r="D50" s="318"/>
      <c r="E50" s="318"/>
      <c r="F50" s="318"/>
      <c r="G50" s="318"/>
      <c r="H50" s="318"/>
      <c r="I50" s="318"/>
      <c r="J50" s="318"/>
      <c r="K50" s="318"/>
      <c r="L50" s="318"/>
      <c r="M50" s="318"/>
      <c r="N50" s="318"/>
      <c r="O50" s="318"/>
      <c r="P50" s="318"/>
      <c r="Q50" s="318"/>
      <c r="R50" s="318"/>
      <c r="S50" s="318"/>
      <c r="T50" s="318"/>
      <c r="U50" s="319"/>
      <c r="V50" s="320"/>
      <c r="W50" s="320"/>
      <c r="X50" s="320"/>
      <c r="Y50" s="320"/>
      <c r="Z50" s="320"/>
      <c r="AA50" s="320"/>
      <c r="AB50" s="320"/>
      <c r="AC50" s="320"/>
      <c r="AD50" s="320"/>
      <c r="AE50" s="320"/>
      <c r="AF50" s="320"/>
      <c r="AG50" s="320"/>
      <c r="AH50" s="320"/>
      <c r="AI50" s="320"/>
      <c r="AJ50" s="320"/>
      <c r="AK50" s="320"/>
      <c r="AL50" s="321"/>
      <c r="AM50" s="342"/>
      <c r="AN50" s="343"/>
      <c r="AO50" s="343"/>
      <c r="AP50" s="343"/>
      <c r="AQ50" s="343"/>
      <c r="AR50" s="343"/>
      <c r="AS50" s="343"/>
      <c r="AT50" s="343"/>
      <c r="AU50" s="343"/>
      <c r="AV50" s="343"/>
      <c r="AW50" s="343"/>
      <c r="AX50" s="343"/>
      <c r="AY50" s="343"/>
      <c r="AZ50" s="343"/>
      <c r="BA50" s="343"/>
      <c r="BB50" s="343"/>
      <c r="BC50" s="343"/>
      <c r="BD50" s="344"/>
      <c r="BI50" s="45"/>
    </row>
    <row r="51" spans="1:74" ht="30" hidden="1" customHeight="1" x14ac:dyDescent="0.2">
      <c r="B51" s="337"/>
      <c r="C51" s="318"/>
      <c r="D51" s="318"/>
      <c r="E51" s="318"/>
      <c r="F51" s="318"/>
      <c r="G51" s="318"/>
      <c r="H51" s="318"/>
      <c r="I51" s="318"/>
      <c r="J51" s="318"/>
      <c r="K51" s="318"/>
      <c r="L51" s="318"/>
      <c r="M51" s="318"/>
      <c r="N51" s="318"/>
      <c r="O51" s="318"/>
      <c r="P51" s="318"/>
      <c r="Q51" s="318"/>
      <c r="R51" s="318"/>
      <c r="S51" s="318"/>
      <c r="T51" s="318"/>
      <c r="U51" s="319"/>
      <c r="V51" s="320"/>
      <c r="W51" s="320"/>
      <c r="X51" s="320"/>
      <c r="Y51" s="320"/>
      <c r="Z51" s="320"/>
      <c r="AA51" s="320"/>
      <c r="AB51" s="320"/>
      <c r="AC51" s="320"/>
      <c r="AD51" s="320"/>
      <c r="AE51" s="320"/>
      <c r="AF51" s="320"/>
      <c r="AG51" s="320"/>
      <c r="AH51" s="320"/>
      <c r="AI51" s="320"/>
      <c r="AJ51" s="320"/>
      <c r="AK51" s="320"/>
      <c r="AL51" s="321"/>
      <c r="AM51" s="342"/>
      <c r="AN51" s="343"/>
      <c r="AO51" s="343"/>
      <c r="AP51" s="343"/>
      <c r="AQ51" s="343"/>
      <c r="AR51" s="343"/>
      <c r="AS51" s="343"/>
      <c r="AT51" s="343"/>
      <c r="AU51" s="343"/>
      <c r="AV51" s="343"/>
      <c r="AW51" s="343"/>
      <c r="AX51" s="343"/>
      <c r="AY51" s="343"/>
      <c r="AZ51" s="343"/>
      <c r="BA51" s="343"/>
      <c r="BB51" s="343"/>
      <c r="BC51" s="343"/>
      <c r="BD51" s="344"/>
      <c r="BI51" s="45"/>
    </row>
    <row r="52" spans="1:74" ht="30" hidden="1" customHeight="1" x14ac:dyDescent="0.2">
      <c r="B52" s="337"/>
      <c r="C52" s="318"/>
      <c r="D52" s="318"/>
      <c r="E52" s="318"/>
      <c r="F52" s="318"/>
      <c r="G52" s="318"/>
      <c r="H52" s="318"/>
      <c r="I52" s="318"/>
      <c r="J52" s="318"/>
      <c r="K52" s="318"/>
      <c r="L52" s="318"/>
      <c r="M52" s="318"/>
      <c r="N52" s="318"/>
      <c r="O52" s="318"/>
      <c r="P52" s="318"/>
      <c r="Q52" s="318"/>
      <c r="R52" s="318"/>
      <c r="S52" s="318"/>
      <c r="T52" s="318"/>
      <c r="U52" s="319"/>
      <c r="V52" s="320"/>
      <c r="W52" s="320"/>
      <c r="X52" s="320"/>
      <c r="Y52" s="320"/>
      <c r="Z52" s="320"/>
      <c r="AA52" s="320"/>
      <c r="AB52" s="320"/>
      <c r="AC52" s="320"/>
      <c r="AD52" s="320"/>
      <c r="AE52" s="320"/>
      <c r="AF52" s="320"/>
      <c r="AG52" s="320"/>
      <c r="AH52" s="320"/>
      <c r="AI52" s="320"/>
      <c r="AJ52" s="320"/>
      <c r="AK52" s="320"/>
      <c r="AL52" s="321"/>
      <c r="AM52" s="342"/>
      <c r="AN52" s="343"/>
      <c r="AO52" s="343"/>
      <c r="AP52" s="343"/>
      <c r="AQ52" s="343"/>
      <c r="AR52" s="343"/>
      <c r="AS52" s="343"/>
      <c r="AT52" s="343"/>
      <c r="AU52" s="343"/>
      <c r="AV52" s="343"/>
      <c r="AW52" s="343"/>
      <c r="AX52" s="343"/>
      <c r="AY52" s="343"/>
      <c r="AZ52" s="343"/>
      <c r="BA52" s="343"/>
      <c r="BB52" s="343"/>
      <c r="BC52" s="343"/>
      <c r="BD52" s="344"/>
      <c r="BI52" s="45"/>
    </row>
    <row r="53" spans="1:74" ht="30" hidden="1" customHeight="1" x14ac:dyDescent="0.2">
      <c r="B53" s="337"/>
      <c r="C53" s="318"/>
      <c r="D53" s="318"/>
      <c r="E53" s="318"/>
      <c r="F53" s="318"/>
      <c r="G53" s="318"/>
      <c r="H53" s="318"/>
      <c r="I53" s="318"/>
      <c r="J53" s="318"/>
      <c r="K53" s="318"/>
      <c r="L53" s="318"/>
      <c r="M53" s="318"/>
      <c r="N53" s="318"/>
      <c r="O53" s="318"/>
      <c r="P53" s="318"/>
      <c r="Q53" s="318"/>
      <c r="R53" s="318"/>
      <c r="S53" s="318"/>
      <c r="T53" s="318"/>
      <c r="U53" s="319"/>
      <c r="V53" s="320"/>
      <c r="W53" s="320"/>
      <c r="X53" s="320"/>
      <c r="Y53" s="320"/>
      <c r="Z53" s="320"/>
      <c r="AA53" s="320"/>
      <c r="AB53" s="320"/>
      <c r="AC53" s="320"/>
      <c r="AD53" s="320"/>
      <c r="AE53" s="320"/>
      <c r="AF53" s="320"/>
      <c r="AG53" s="320"/>
      <c r="AH53" s="320"/>
      <c r="AI53" s="320"/>
      <c r="AJ53" s="320"/>
      <c r="AK53" s="320"/>
      <c r="AL53" s="321"/>
      <c r="AM53" s="342"/>
      <c r="AN53" s="343"/>
      <c r="AO53" s="343"/>
      <c r="AP53" s="343"/>
      <c r="AQ53" s="343"/>
      <c r="AR53" s="343"/>
      <c r="AS53" s="343"/>
      <c r="AT53" s="343"/>
      <c r="AU53" s="343"/>
      <c r="AV53" s="343"/>
      <c r="AW53" s="343"/>
      <c r="AX53" s="343"/>
      <c r="AY53" s="343"/>
      <c r="AZ53" s="343"/>
      <c r="BA53" s="343"/>
      <c r="BB53" s="343"/>
      <c r="BC53" s="343"/>
      <c r="BD53" s="344"/>
      <c r="BI53" s="45"/>
    </row>
    <row r="54" spans="1:74" ht="21.75" customHeight="1" x14ac:dyDescent="0.25">
      <c r="A54" s="11"/>
      <c r="B54" s="11" t="s">
        <v>1012</v>
      </c>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I54" s="45"/>
    </row>
    <row r="55" spans="1:74" ht="27" customHeight="1" x14ac:dyDescent="0.2">
      <c r="B55" s="687" t="s">
        <v>513</v>
      </c>
      <c r="C55" s="688"/>
      <c r="D55" s="688"/>
      <c r="E55" s="688"/>
      <c r="F55" s="688"/>
      <c r="G55" s="688"/>
      <c r="H55" s="688"/>
      <c r="I55" s="688"/>
      <c r="J55" s="688"/>
      <c r="K55" s="688"/>
      <c r="L55" s="688"/>
      <c r="M55" s="688"/>
      <c r="N55" s="688"/>
      <c r="O55" s="688"/>
      <c r="P55" s="688"/>
      <c r="Q55" s="688"/>
      <c r="R55" s="688"/>
      <c r="S55" s="688"/>
      <c r="T55" s="688"/>
      <c r="U55" s="688"/>
      <c r="V55" s="688"/>
      <c r="W55" s="688"/>
      <c r="X55" s="688"/>
      <c r="Y55" s="688"/>
      <c r="Z55" s="688"/>
      <c r="AA55" s="688"/>
      <c r="AB55" s="689"/>
      <c r="AC55" s="422" t="s">
        <v>951</v>
      </c>
      <c r="AD55" s="679"/>
      <c r="AE55" s="679"/>
      <c r="AF55" s="679"/>
      <c r="AG55" s="679"/>
      <c r="AH55" s="679"/>
      <c r="AI55" s="679"/>
      <c r="AJ55" s="679"/>
      <c r="AK55" s="679"/>
      <c r="AL55" s="679"/>
      <c r="AM55" s="679"/>
      <c r="AN55" s="679"/>
      <c r="AO55" s="679"/>
      <c r="AP55" s="680"/>
      <c r="AQ55" s="422" t="s">
        <v>514</v>
      </c>
      <c r="AR55" s="679"/>
      <c r="AS55" s="679"/>
      <c r="AT55" s="679"/>
      <c r="AU55" s="679"/>
      <c r="AV55" s="679"/>
      <c r="AW55" s="679"/>
      <c r="AX55" s="679"/>
      <c r="AY55" s="679"/>
      <c r="AZ55" s="679"/>
      <c r="BA55" s="679"/>
      <c r="BB55" s="679"/>
      <c r="BC55" s="679"/>
      <c r="BD55" s="680"/>
      <c r="BI55" s="45"/>
    </row>
    <row r="56" spans="1:74" ht="27" customHeight="1" x14ac:dyDescent="0.2">
      <c r="B56" s="651"/>
      <c r="C56" s="652"/>
      <c r="D56" s="652"/>
      <c r="E56" s="652"/>
      <c r="F56" s="652"/>
      <c r="G56" s="652"/>
      <c r="H56" s="652"/>
      <c r="I56" s="652"/>
      <c r="J56" s="652"/>
      <c r="K56" s="652"/>
      <c r="L56" s="652"/>
      <c r="M56" s="652"/>
      <c r="N56" s="652"/>
      <c r="O56" s="652"/>
      <c r="P56" s="652"/>
      <c r="Q56" s="652"/>
      <c r="R56" s="652"/>
      <c r="S56" s="652"/>
      <c r="T56" s="652"/>
      <c r="U56" s="652"/>
      <c r="V56" s="652"/>
      <c r="W56" s="652"/>
      <c r="X56" s="652"/>
      <c r="Y56" s="652"/>
      <c r="Z56" s="652"/>
      <c r="AA56" s="652"/>
      <c r="AB56" s="653"/>
      <c r="AC56" s="726"/>
      <c r="AD56" s="724"/>
      <c r="AE56" s="724"/>
      <c r="AF56" s="724"/>
      <c r="AG56" s="724"/>
      <c r="AH56" s="724"/>
      <c r="AI56" s="724"/>
      <c r="AJ56" s="724"/>
      <c r="AK56" s="724"/>
      <c r="AL56" s="724"/>
      <c r="AM56" s="724"/>
      <c r="AN56" s="724"/>
      <c r="AO56" s="724"/>
      <c r="AP56" s="725"/>
      <c r="AQ56" s="684"/>
      <c r="AR56" s="685"/>
      <c r="AS56" s="685"/>
      <c r="AT56" s="685"/>
      <c r="AU56" s="685"/>
      <c r="AV56" s="685"/>
      <c r="AW56" s="685"/>
      <c r="AX56" s="685"/>
      <c r="AY56" s="685"/>
      <c r="AZ56" s="685"/>
      <c r="BA56" s="685"/>
      <c r="BB56" s="685"/>
      <c r="BC56" s="685"/>
      <c r="BD56" s="686"/>
      <c r="BG56" s="30"/>
      <c r="BI56" s="45"/>
    </row>
    <row r="57" spans="1:74" ht="27" customHeight="1" x14ac:dyDescent="0.2">
      <c r="B57" s="651"/>
      <c r="C57" s="652"/>
      <c r="D57" s="652"/>
      <c r="E57" s="652"/>
      <c r="F57" s="652"/>
      <c r="G57" s="652"/>
      <c r="H57" s="652"/>
      <c r="I57" s="652"/>
      <c r="J57" s="652"/>
      <c r="K57" s="652"/>
      <c r="L57" s="652"/>
      <c r="M57" s="652"/>
      <c r="N57" s="652"/>
      <c r="O57" s="652"/>
      <c r="P57" s="652"/>
      <c r="Q57" s="652"/>
      <c r="R57" s="652"/>
      <c r="S57" s="652"/>
      <c r="T57" s="652"/>
      <c r="U57" s="652"/>
      <c r="V57" s="652"/>
      <c r="W57" s="652"/>
      <c r="X57" s="652"/>
      <c r="Y57" s="652"/>
      <c r="Z57" s="652"/>
      <c r="AA57" s="652"/>
      <c r="AB57" s="653"/>
      <c r="AC57" s="723"/>
      <c r="AD57" s="724"/>
      <c r="AE57" s="724"/>
      <c r="AF57" s="724"/>
      <c r="AG57" s="724"/>
      <c r="AH57" s="724"/>
      <c r="AI57" s="724"/>
      <c r="AJ57" s="724"/>
      <c r="AK57" s="724"/>
      <c r="AL57" s="724"/>
      <c r="AM57" s="724"/>
      <c r="AN57" s="724"/>
      <c r="AO57" s="724"/>
      <c r="AP57" s="725"/>
      <c r="AQ57" s="684"/>
      <c r="AR57" s="685"/>
      <c r="AS57" s="685"/>
      <c r="AT57" s="685"/>
      <c r="AU57" s="685"/>
      <c r="AV57" s="685"/>
      <c r="AW57" s="685"/>
      <c r="AX57" s="685"/>
      <c r="AY57" s="685"/>
      <c r="AZ57" s="685"/>
      <c r="BA57" s="685"/>
      <c r="BB57" s="685"/>
      <c r="BC57" s="685"/>
      <c r="BD57" s="686"/>
      <c r="BG57" s="30"/>
      <c r="BI57" s="45"/>
    </row>
    <row r="58" spans="1:74" ht="27" customHeight="1" x14ac:dyDescent="0.2">
      <c r="B58" s="651"/>
      <c r="C58" s="652"/>
      <c r="D58" s="652"/>
      <c r="E58" s="652"/>
      <c r="F58" s="652"/>
      <c r="G58" s="652"/>
      <c r="H58" s="652"/>
      <c r="I58" s="652"/>
      <c r="J58" s="652"/>
      <c r="K58" s="652"/>
      <c r="L58" s="652"/>
      <c r="M58" s="652"/>
      <c r="N58" s="652"/>
      <c r="O58" s="652"/>
      <c r="P58" s="652"/>
      <c r="Q58" s="652"/>
      <c r="R58" s="652"/>
      <c r="S58" s="652"/>
      <c r="T58" s="652"/>
      <c r="U58" s="652"/>
      <c r="V58" s="652"/>
      <c r="W58" s="652"/>
      <c r="X58" s="652"/>
      <c r="Y58" s="652"/>
      <c r="Z58" s="652"/>
      <c r="AA58" s="652"/>
      <c r="AB58" s="653"/>
      <c r="AC58" s="723"/>
      <c r="AD58" s="724"/>
      <c r="AE58" s="724"/>
      <c r="AF58" s="724"/>
      <c r="AG58" s="724"/>
      <c r="AH58" s="724"/>
      <c r="AI58" s="724"/>
      <c r="AJ58" s="724"/>
      <c r="AK58" s="724"/>
      <c r="AL58" s="724"/>
      <c r="AM58" s="724"/>
      <c r="AN58" s="724"/>
      <c r="AO58" s="724"/>
      <c r="AP58" s="725"/>
      <c r="AQ58" s="684"/>
      <c r="AR58" s="685"/>
      <c r="AS58" s="685"/>
      <c r="AT58" s="685"/>
      <c r="AU58" s="685"/>
      <c r="AV58" s="685"/>
      <c r="AW58" s="685"/>
      <c r="AX58" s="685"/>
      <c r="AY58" s="685"/>
      <c r="AZ58" s="685"/>
      <c r="BA58" s="685"/>
      <c r="BB58" s="685"/>
      <c r="BC58" s="685"/>
      <c r="BD58" s="686"/>
      <c r="BG58" s="30"/>
      <c r="BI58" s="45"/>
    </row>
    <row r="59" spans="1:74" ht="27" customHeight="1" x14ac:dyDescent="0.2">
      <c r="B59" s="651"/>
      <c r="C59" s="652"/>
      <c r="D59" s="652"/>
      <c r="E59" s="652"/>
      <c r="F59" s="652"/>
      <c r="G59" s="652"/>
      <c r="H59" s="652"/>
      <c r="I59" s="652"/>
      <c r="J59" s="652"/>
      <c r="K59" s="652"/>
      <c r="L59" s="652"/>
      <c r="M59" s="652"/>
      <c r="N59" s="652"/>
      <c r="O59" s="652"/>
      <c r="P59" s="652"/>
      <c r="Q59" s="652"/>
      <c r="R59" s="652"/>
      <c r="S59" s="652"/>
      <c r="T59" s="652"/>
      <c r="U59" s="652"/>
      <c r="V59" s="652"/>
      <c r="W59" s="652"/>
      <c r="X59" s="652"/>
      <c r="Y59" s="652"/>
      <c r="Z59" s="652"/>
      <c r="AA59" s="652"/>
      <c r="AB59" s="653"/>
      <c r="AC59" s="723"/>
      <c r="AD59" s="724"/>
      <c r="AE59" s="724"/>
      <c r="AF59" s="724"/>
      <c r="AG59" s="724"/>
      <c r="AH59" s="724"/>
      <c r="AI59" s="724"/>
      <c r="AJ59" s="724"/>
      <c r="AK59" s="724"/>
      <c r="AL59" s="724"/>
      <c r="AM59" s="724"/>
      <c r="AN59" s="724"/>
      <c r="AO59" s="724"/>
      <c r="AP59" s="725"/>
      <c r="AQ59" s="684"/>
      <c r="AR59" s="685"/>
      <c r="AS59" s="685"/>
      <c r="AT59" s="685"/>
      <c r="AU59" s="685"/>
      <c r="AV59" s="685"/>
      <c r="AW59" s="685"/>
      <c r="AX59" s="685"/>
      <c r="AY59" s="685"/>
      <c r="AZ59" s="685"/>
      <c r="BA59" s="685"/>
      <c r="BB59" s="685"/>
      <c r="BC59" s="685"/>
      <c r="BD59" s="686"/>
      <c r="BG59" s="30"/>
      <c r="BI59" s="45"/>
    </row>
    <row r="60" spans="1:74" ht="27" customHeight="1" x14ac:dyDescent="0.2">
      <c r="B60" s="651"/>
      <c r="C60" s="652"/>
      <c r="D60" s="652"/>
      <c r="E60" s="652"/>
      <c r="F60" s="652"/>
      <c r="G60" s="652"/>
      <c r="H60" s="652"/>
      <c r="I60" s="652"/>
      <c r="J60" s="652"/>
      <c r="K60" s="652"/>
      <c r="L60" s="652"/>
      <c r="M60" s="652"/>
      <c r="N60" s="652"/>
      <c r="O60" s="652"/>
      <c r="P60" s="652"/>
      <c r="Q60" s="652"/>
      <c r="R60" s="652"/>
      <c r="S60" s="652"/>
      <c r="T60" s="652"/>
      <c r="U60" s="652"/>
      <c r="V60" s="652"/>
      <c r="W60" s="652"/>
      <c r="X60" s="652"/>
      <c r="Y60" s="652"/>
      <c r="Z60" s="652"/>
      <c r="AA60" s="652"/>
      <c r="AB60" s="653"/>
      <c r="AC60" s="723"/>
      <c r="AD60" s="724"/>
      <c r="AE60" s="724"/>
      <c r="AF60" s="724"/>
      <c r="AG60" s="724"/>
      <c r="AH60" s="724"/>
      <c r="AI60" s="724"/>
      <c r="AJ60" s="724"/>
      <c r="AK60" s="724"/>
      <c r="AL60" s="724"/>
      <c r="AM60" s="724"/>
      <c r="AN60" s="724"/>
      <c r="AO60" s="724"/>
      <c r="AP60" s="725"/>
      <c r="AQ60" s="684"/>
      <c r="AR60" s="685"/>
      <c r="AS60" s="685"/>
      <c r="AT60" s="685"/>
      <c r="AU60" s="685"/>
      <c r="AV60" s="685"/>
      <c r="AW60" s="685"/>
      <c r="AX60" s="685"/>
      <c r="AY60" s="685"/>
      <c r="AZ60" s="685"/>
      <c r="BA60" s="685"/>
      <c r="BB60" s="685"/>
      <c r="BC60" s="685"/>
      <c r="BD60" s="686"/>
      <c r="BG60" s="30"/>
      <c r="BI60" s="45"/>
    </row>
    <row r="61" spans="1:74" ht="36.75" customHeight="1" x14ac:dyDescent="0.2">
      <c r="B61" s="333" t="s">
        <v>284</v>
      </c>
      <c r="C61" s="334"/>
      <c r="D61" s="334"/>
      <c r="E61" s="334"/>
      <c r="F61" s="334"/>
      <c r="G61" s="334"/>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5"/>
      <c r="AV61" s="335"/>
      <c r="AW61" s="335"/>
      <c r="AX61" s="335"/>
      <c r="AY61" s="335"/>
      <c r="AZ61" s="335"/>
      <c r="BA61" s="335"/>
      <c r="BB61" s="335"/>
      <c r="BC61" s="335"/>
      <c r="BD61" s="336"/>
      <c r="BI61" s="45"/>
      <c r="BM61" s="1"/>
      <c r="BN61" s="1"/>
      <c r="BO61" s="1"/>
      <c r="BP61" s="1"/>
      <c r="BQ61" s="1"/>
      <c r="BR61" s="1"/>
      <c r="BS61" s="1"/>
      <c r="BT61" s="1"/>
      <c r="BU61" s="1"/>
      <c r="BV61" s="1"/>
    </row>
    <row r="62" spans="1:74" ht="21" customHeight="1" x14ac:dyDescent="0.25">
      <c r="A62" s="11"/>
      <c r="B62" s="11" t="s">
        <v>960</v>
      </c>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I62" s="45"/>
    </row>
    <row r="63" spans="1:74" ht="156" customHeight="1" x14ac:dyDescent="0.25">
      <c r="B63" s="330"/>
      <c r="C63" s="331"/>
      <c r="D63" s="331"/>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c r="AY63" s="331"/>
      <c r="AZ63" s="331"/>
      <c r="BA63" s="331"/>
      <c r="BB63" s="331"/>
      <c r="BC63" s="331"/>
      <c r="BD63" s="332"/>
      <c r="BI63" s="45"/>
      <c r="BT63" s="131"/>
    </row>
    <row r="64" spans="1:74" ht="25.5" customHeight="1" x14ac:dyDescent="0.25">
      <c r="A64" s="11"/>
      <c r="B64" s="11" t="s">
        <v>949</v>
      </c>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I64" s="45"/>
    </row>
    <row r="65" spans="1:74" ht="24.75" hidden="1" customHeight="1" x14ac:dyDescent="0.2">
      <c r="B65" s="265" t="s">
        <v>285</v>
      </c>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7"/>
      <c r="AH65" s="267"/>
      <c r="AI65" s="267"/>
      <c r="AJ65" s="267"/>
      <c r="AK65" s="267"/>
      <c r="AL65" s="267"/>
      <c r="AM65" s="267"/>
      <c r="AN65" s="267"/>
      <c r="AO65" s="267"/>
      <c r="AP65" s="267"/>
      <c r="AQ65" s="267"/>
      <c r="AR65" s="268"/>
      <c r="AS65" s="322"/>
      <c r="AT65" s="323"/>
      <c r="AU65" s="323"/>
      <c r="AV65" s="323"/>
      <c r="AW65" s="323"/>
      <c r="AX65" s="323"/>
      <c r="AY65" s="323"/>
      <c r="AZ65" s="323"/>
      <c r="BA65" s="323"/>
      <c r="BB65" s="323"/>
      <c r="BC65" s="323"/>
      <c r="BD65" s="323"/>
      <c r="BI65" s="45"/>
      <c r="BM65" s="1"/>
      <c r="BN65" s="1"/>
      <c r="BO65" s="1"/>
      <c r="BP65" s="1"/>
      <c r="BQ65" s="1"/>
      <c r="BR65" s="1"/>
      <c r="BS65" s="1"/>
      <c r="BT65" s="1"/>
      <c r="BU65" s="1"/>
      <c r="BV65" s="1"/>
    </row>
    <row r="66" spans="1:74" ht="156" customHeight="1" x14ac:dyDescent="0.25">
      <c r="B66" s="330"/>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c r="AY66" s="331"/>
      <c r="AZ66" s="331"/>
      <c r="BA66" s="331"/>
      <c r="BB66" s="331"/>
      <c r="BC66" s="331"/>
      <c r="BD66" s="332"/>
      <c r="BI66" s="45"/>
      <c r="BT66" s="131"/>
    </row>
    <row r="67" spans="1:74" ht="21" hidden="1" customHeight="1" x14ac:dyDescent="0.25">
      <c r="A67" s="11"/>
      <c r="B67" s="211" t="s">
        <v>950</v>
      </c>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39"/>
      <c r="BI67" s="45"/>
    </row>
    <row r="68" spans="1:74" ht="18.75" hidden="1" customHeight="1" x14ac:dyDescent="0.2">
      <c r="B68" s="325" t="s">
        <v>528</v>
      </c>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7"/>
      <c r="AH68" s="327"/>
      <c r="AI68" s="327"/>
      <c r="AJ68" s="327"/>
      <c r="AK68" s="327"/>
      <c r="AL68" s="327"/>
      <c r="AM68" s="327"/>
      <c r="AN68" s="327"/>
      <c r="AO68" s="327"/>
      <c r="AP68" s="327"/>
      <c r="AQ68" s="327"/>
      <c r="AR68" s="328"/>
      <c r="AS68" s="324" t="str">
        <f>IF(AG197=0,"vygeneruje se automaticky",AG197)</f>
        <v>vygeneruje se automaticky</v>
      </c>
      <c r="AT68" s="324"/>
      <c r="AU68" s="324"/>
      <c r="AV68" s="324"/>
      <c r="AW68" s="324"/>
      <c r="AX68" s="324"/>
      <c r="AY68" s="324"/>
      <c r="AZ68" s="324"/>
      <c r="BA68" s="324"/>
      <c r="BB68" s="324"/>
      <c r="BC68" s="324"/>
      <c r="BD68" s="324"/>
      <c r="BM68" s="1"/>
      <c r="BN68" s="1"/>
      <c r="BO68" s="1"/>
      <c r="BP68" s="1"/>
      <c r="BQ68" s="1"/>
      <c r="BR68" s="1"/>
      <c r="BS68" s="1"/>
      <c r="BT68" s="1"/>
      <c r="BU68" s="1"/>
      <c r="BV68" s="1"/>
    </row>
    <row r="69" spans="1:74" ht="24.75" hidden="1" customHeight="1" x14ac:dyDescent="0.2">
      <c r="B69" s="325" t="s">
        <v>952</v>
      </c>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7"/>
      <c r="AH69" s="327"/>
      <c r="AI69" s="327"/>
      <c r="AJ69" s="327"/>
      <c r="AK69" s="327"/>
      <c r="AL69" s="327"/>
      <c r="AM69" s="327"/>
      <c r="AN69" s="327"/>
      <c r="AO69" s="327"/>
      <c r="AP69" s="327"/>
      <c r="AQ69" s="327"/>
      <c r="AR69" s="328"/>
      <c r="AS69" s="329"/>
      <c r="AT69" s="329"/>
      <c r="AU69" s="329"/>
      <c r="AV69" s="329"/>
      <c r="AW69" s="329"/>
      <c r="AX69" s="329"/>
      <c r="AY69" s="329"/>
      <c r="AZ69" s="329"/>
      <c r="BA69" s="329"/>
      <c r="BB69" s="329"/>
      <c r="BC69" s="329"/>
      <c r="BD69" s="329"/>
      <c r="BM69" s="1"/>
      <c r="BN69" s="1"/>
      <c r="BO69" s="1"/>
      <c r="BP69" s="1"/>
      <c r="BQ69" s="1"/>
      <c r="BR69" s="1"/>
      <c r="BS69" s="1"/>
      <c r="BT69" s="1"/>
      <c r="BU69" s="1"/>
      <c r="BV69" s="1"/>
    </row>
    <row r="70" spans="1:74" ht="24.75" hidden="1" customHeight="1" x14ac:dyDescent="0.2">
      <c r="B70" s="325" t="s">
        <v>534</v>
      </c>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7"/>
      <c r="AH70" s="327"/>
      <c r="AI70" s="327"/>
      <c r="AJ70" s="327"/>
      <c r="AK70" s="327"/>
      <c r="AL70" s="327"/>
      <c r="AM70" s="327"/>
      <c r="AN70" s="327"/>
      <c r="AO70" s="327"/>
      <c r="AP70" s="327"/>
      <c r="AQ70" s="327"/>
      <c r="AR70" s="328"/>
      <c r="AS70" s="329"/>
      <c r="AT70" s="329"/>
      <c r="AU70" s="329"/>
      <c r="AV70" s="329"/>
      <c r="AW70" s="329"/>
      <c r="AX70" s="329"/>
      <c r="AY70" s="329"/>
      <c r="AZ70" s="329"/>
      <c r="BA70" s="329"/>
      <c r="BB70" s="329"/>
      <c r="BC70" s="329"/>
      <c r="BD70" s="329"/>
      <c r="BM70" s="1"/>
      <c r="BN70" s="1"/>
      <c r="BO70" s="1"/>
      <c r="BP70" s="1"/>
      <c r="BQ70" s="1"/>
      <c r="BR70" s="1"/>
      <c r="BS70" s="1"/>
      <c r="BT70" s="1"/>
      <c r="BU70" s="1"/>
      <c r="BV70" s="1"/>
    </row>
    <row r="71" spans="1:74" ht="7.5" hidden="1" customHeight="1" x14ac:dyDescent="0.2">
      <c r="B71" s="315"/>
      <c r="C71" s="316"/>
      <c r="D71" s="316"/>
      <c r="E71" s="316"/>
      <c r="F71" s="316"/>
      <c r="G71" s="316"/>
      <c r="H71" s="316"/>
      <c r="I71" s="316"/>
      <c r="J71" s="316"/>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316"/>
      <c r="AP71" s="316"/>
      <c r="AQ71" s="316"/>
      <c r="AR71" s="316"/>
      <c r="AS71" s="316"/>
      <c r="AT71" s="316"/>
      <c r="AU71" s="316"/>
      <c r="AV71" s="316"/>
      <c r="AW71" s="316"/>
      <c r="AX71" s="316"/>
      <c r="AY71" s="316"/>
      <c r="AZ71" s="316"/>
      <c r="BA71" s="316"/>
      <c r="BB71" s="316"/>
      <c r="BC71" s="316"/>
      <c r="BD71" s="317"/>
      <c r="BI71" s="45"/>
      <c r="BM71" s="1"/>
      <c r="BN71" s="1"/>
      <c r="BO71" s="1"/>
      <c r="BP71" s="1"/>
      <c r="BQ71" s="1"/>
      <c r="BR71" s="1"/>
      <c r="BS71" s="1"/>
      <c r="BT71" s="1"/>
      <c r="BU71" s="1"/>
      <c r="BV71" s="1"/>
    </row>
    <row r="72" spans="1:74" ht="12.75" hidden="1" customHeight="1" x14ac:dyDescent="0.2">
      <c r="B72" s="280" t="s">
        <v>531</v>
      </c>
      <c r="C72" s="281"/>
      <c r="D72" s="281"/>
      <c r="E72" s="281"/>
      <c r="F72" s="282"/>
      <c r="G72" s="314" t="s">
        <v>529</v>
      </c>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2"/>
      <c r="AF72" s="314" t="s">
        <v>530</v>
      </c>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2"/>
      <c r="BF72" s="30"/>
      <c r="BI72" s="45"/>
    </row>
    <row r="73" spans="1:74" ht="20.25" hidden="1" customHeight="1" x14ac:dyDescent="0.2">
      <c r="B73" s="280" t="s">
        <v>100</v>
      </c>
      <c r="C73" s="281"/>
      <c r="D73" s="281"/>
      <c r="E73" s="281"/>
      <c r="F73" s="282"/>
      <c r="G73" s="283"/>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5"/>
      <c r="AF73" s="286"/>
      <c r="AG73" s="287"/>
      <c r="AH73" s="287"/>
      <c r="AI73" s="287"/>
      <c r="AJ73" s="287"/>
      <c r="AK73" s="287"/>
      <c r="AL73" s="287"/>
      <c r="AM73" s="287"/>
      <c r="AN73" s="287"/>
      <c r="AO73" s="287"/>
      <c r="AP73" s="287"/>
      <c r="AQ73" s="287"/>
      <c r="AR73" s="287"/>
      <c r="AS73" s="287"/>
      <c r="AT73" s="287"/>
      <c r="AU73" s="287"/>
      <c r="AV73" s="287"/>
      <c r="AW73" s="287"/>
      <c r="AX73" s="287"/>
      <c r="AY73" s="287"/>
      <c r="AZ73" s="287"/>
      <c r="BA73" s="287"/>
      <c r="BB73" s="287"/>
      <c r="BC73" s="287"/>
      <c r="BD73" s="288"/>
      <c r="BF73" s="30"/>
      <c r="BI73" s="45"/>
    </row>
    <row r="74" spans="1:74" ht="20.25" hidden="1" customHeight="1" x14ac:dyDescent="0.2">
      <c r="B74" s="280" t="s">
        <v>101</v>
      </c>
      <c r="C74" s="281"/>
      <c r="D74" s="281"/>
      <c r="E74" s="281"/>
      <c r="F74" s="282"/>
      <c r="G74" s="283"/>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5"/>
      <c r="AF74" s="286"/>
      <c r="AG74" s="287"/>
      <c r="AH74" s="287"/>
      <c r="AI74" s="287"/>
      <c r="AJ74" s="287"/>
      <c r="AK74" s="287"/>
      <c r="AL74" s="287"/>
      <c r="AM74" s="287"/>
      <c r="AN74" s="287"/>
      <c r="AO74" s="287"/>
      <c r="AP74" s="287"/>
      <c r="AQ74" s="287"/>
      <c r="AR74" s="287"/>
      <c r="AS74" s="287"/>
      <c r="AT74" s="287"/>
      <c r="AU74" s="287"/>
      <c r="AV74" s="287"/>
      <c r="AW74" s="287"/>
      <c r="AX74" s="287"/>
      <c r="AY74" s="287"/>
      <c r="AZ74" s="287"/>
      <c r="BA74" s="287"/>
      <c r="BB74" s="287"/>
      <c r="BC74" s="287"/>
      <c r="BD74" s="288"/>
      <c r="BF74" s="30"/>
      <c r="BI74" s="45"/>
    </row>
    <row r="75" spans="1:74" ht="20.25" hidden="1" customHeight="1" x14ac:dyDescent="0.2">
      <c r="B75" s="280" t="s">
        <v>102</v>
      </c>
      <c r="C75" s="281"/>
      <c r="D75" s="281"/>
      <c r="E75" s="281"/>
      <c r="F75" s="282"/>
      <c r="G75" s="283"/>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5"/>
      <c r="AF75" s="286"/>
      <c r="AG75" s="287"/>
      <c r="AH75" s="287"/>
      <c r="AI75" s="287"/>
      <c r="AJ75" s="287"/>
      <c r="AK75" s="287"/>
      <c r="AL75" s="287"/>
      <c r="AM75" s="287"/>
      <c r="AN75" s="287"/>
      <c r="AO75" s="287"/>
      <c r="AP75" s="287"/>
      <c r="AQ75" s="287"/>
      <c r="AR75" s="287"/>
      <c r="AS75" s="287"/>
      <c r="AT75" s="287"/>
      <c r="AU75" s="287"/>
      <c r="AV75" s="287"/>
      <c r="AW75" s="287"/>
      <c r="AX75" s="287"/>
      <c r="AY75" s="287"/>
      <c r="AZ75" s="287"/>
      <c r="BA75" s="287"/>
      <c r="BB75" s="287"/>
      <c r="BC75" s="287"/>
      <c r="BD75" s="288"/>
      <c r="BF75" s="30"/>
      <c r="BI75" s="45"/>
    </row>
    <row r="76" spans="1:74" ht="20.25" hidden="1" customHeight="1" x14ac:dyDescent="0.2">
      <c r="B76" s="280" t="s">
        <v>103</v>
      </c>
      <c r="C76" s="281"/>
      <c r="D76" s="281"/>
      <c r="E76" s="281"/>
      <c r="F76" s="282"/>
      <c r="G76" s="283"/>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5"/>
      <c r="AF76" s="286"/>
      <c r="AG76" s="287"/>
      <c r="AH76" s="287"/>
      <c r="AI76" s="287"/>
      <c r="AJ76" s="287"/>
      <c r="AK76" s="287"/>
      <c r="AL76" s="287"/>
      <c r="AM76" s="287"/>
      <c r="AN76" s="287"/>
      <c r="AO76" s="287"/>
      <c r="AP76" s="287"/>
      <c r="AQ76" s="287"/>
      <c r="AR76" s="287"/>
      <c r="AS76" s="287"/>
      <c r="AT76" s="287"/>
      <c r="AU76" s="287"/>
      <c r="AV76" s="287"/>
      <c r="AW76" s="287"/>
      <c r="AX76" s="287"/>
      <c r="AY76" s="287"/>
      <c r="AZ76" s="287"/>
      <c r="BA76" s="287"/>
      <c r="BB76" s="287"/>
      <c r="BC76" s="287"/>
      <c r="BD76" s="288"/>
      <c r="BF76" s="30"/>
      <c r="BI76" s="45"/>
    </row>
    <row r="77" spans="1:74" ht="20.25" hidden="1" customHeight="1" x14ac:dyDescent="0.2">
      <c r="B77" s="280" t="s">
        <v>104</v>
      </c>
      <c r="C77" s="281"/>
      <c r="D77" s="281"/>
      <c r="E77" s="281"/>
      <c r="F77" s="282"/>
      <c r="G77" s="283"/>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5"/>
      <c r="AF77" s="286"/>
      <c r="AG77" s="287"/>
      <c r="AH77" s="287"/>
      <c r="AI77" s="287"/>
      <c r="AJ77" s="287"/>
      <c r="AK77" s="287"/>
      <c r="AL77" s="287"/>
      <c r="AM77" s="287"/>
      <c r="AN77" s="287"/>
      <c r="AO77" s="287"/>
      <c r="AP77" s="287"/>
      <c r="AQ77" s="287"/>
      <c r="AR77" s="287"/>
      <c r="AS77" s="287"/>
      <c r="AT77" s="287"/>
      <c r="AU77" s="287"/>
      <c r="AV77" s="287"/>
      <c r="AW77" s="287"/>
      <c r="AX77" s="287"/>
      <c r="AY77" s="287"/>
      <c r="AZ77" s="287"/>
      <c r="BA77" s="287"/>
      <c r="BB77" s="287"/>
      <c r="BC77" s="287"/>
      <c r="BD77" s="288"/>
      <c r="BF77" s="30"/>
      <c r="BI77" s="45"/>
    </row>
    <row r="78" spans="1:74" ht="20.25" hidden="1" customHeight="1" x14ac:dyDescent="0.2">
      <c r="B78" s="280" t="s">
        <v>524</v>
      </c>
      <c r="C78" s="281"/>
      <c r="D78" s="281"/>
      <c r="E78" s="281"/>
      <c r="F78" s="282"/>
      <c r="G78" s="314" t="s">
        <v>532</v>
      </c>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2"/>
      <c r="AF78" s="338" t="str">
        <f>IF(SUM(AF73:BD77)=0,"",SUM(AF73:BD77))</f>
        <v/>
      </c>
      <c r="AG78" s="339"/>
      <c r="AH78" s="339"/>
      <c r="AI78" s="339"/>
      <c r="AJ78" s="339"/>
      <c r="AK78" s="339"/>
      <c r="AL78" s="339"/>
      <c r="AM78" s="339"/>
      <c r="AN78" s="339"/>
      <c r="AO78" s="339"/>
      <c r="AP78" s="339"/>
      <c r="AQ78" s="339"/>
      <c r="AR78" s="339"/>
      <c r="AS78" s="339"/>
      <c r="AT78" s="339"/>
      <c r="AU78" s="339"/>
      <c r="AV78" s="339"/>
      <c r="AW78" s="339"/>
      <c r="AX78" s="339"/>
      <c r="AY78" s="339"/>
      <c r="AZ78" s="339"/>
      <c r="BA78" s="339"/>
      <c r="BB78" s="339"/>
      <c r="BC78" s="339"/>
      <c r="BD78" s="340"/>
      <c r="BF78" s="30"/>
      <c r="BI78" s="45"/>
    </row>
    <row r="79" spans="1:74" ht="27.75" customHeight="1" x14ac:dyDescent="0.25">
      <c r="A79" s="132"/>
      <c r="B79" s="487" t="s">
        <v>413</v>
      </c>
      <c r="C79" s="488"/>
      <c r="D79" s="488"/>
      <c r="E79" s="488"/>
      <c r="F79" s="488"/>
      <c r="G79" s="488"/>
      <c r="H79" s="488"/>
      <c r="I79" s="488"/>
      <c r="J79" s="488"/>
      <c r="K79" s="488"/>
      <c r="L79" s="488"/>
      <c r="M79" s="488"/>
      <c r="N79" s="488"/>
      <c r="O79" s="488"/>
      <c r="P79" s="488"/>
      <c r="Q79" s="488"/>
      <c r="R79" s="488"/>
      <c r="S79" s="488"/>
      <c r="T79" s="488"/>
      <c r="U79" s="488"/>
      <c r="V79" s="488"/>
      <c r="W79" s="488"/>
      <c r="X79" s="488"/>
      <c r="Y79" s="488"/>
      <c r="Z79" s="488"/>
      <c r="AA79" s="488"/>
      <c r="AB79" s="488"/>
      <c r="AC79" s="488"/>
      <c r="AD79" s="488"/>
      <c r="AE79" s="488"/>
      <c r="AF79" s="488"/>
      <c r="AG79" s="488"/>
      <c r="AH79" s="488"/>
      <c r="AI79" s="488"/>
      <c r="AJ79" s="488"/>
      <c r="AK79" s="488"/>
      <c r="AL79" s="488"/>
      <c r="AM79" s="488"/>
      <c r="AN79" s="488"/>
      <c r="AO79" s="488"/>
      <c r="AP79" s="488"/>
      <c r="AQ79" s="488"/>
      <c r="AR79" s="488"/>
      <c r="AS79" s="488"/>
      <c r="AT79" s="488"/>
      <c r="AU79" s="488"/>
      <c r="AV79" s="488"/>
      <c r="AW79" s="488"/>
      <c r="AX79" s="488"/>
      <c r="AY79" s="488"/>
      <c r="AZ79" s="488"/>
      <c r="BA79" s="488"/>
      <c r="BB79" s="488"/>
      <c r="BC79" s="488"/>
      <c r="BD79" s="488"/>
      <c r="BI79" s="133"/>
    </row>
    <row r="80" spans="1:74" ht="23.25" customHeight="1" x14ac:dyDescent="0.25">
      <c r="A80" s="11"/>
      <c r="B80" s="11" t="s">
        <v>414</v>
      </c>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I80" s="45"/>
    </row>
    <row r="81" spans="2:74" ht="21" customHeight="1" x14ac:dyDescent="0.25">
      <c r="B81" s="376" t="s">
        <v>515</v>
      </c>
      <c r="C81" s="297"/>
      <c r="D81" s="297"/>
      <c r="E81" s="297"/>
      <c r="F81" s="297"/>
      <c r="G81" s="297"/>
      <c r="H81" s="297"/>
      <c r="I81" s="297"/>
      <c r="J81" s="297"/>
      <c r="K81" s="297"/>
      <c r="L81" s="297"/>
      <c r="M81" s="297"/>
      <c r="N81" s="297"/>
      <c r="O81" s="297"/>
      <c r="P81" s="297"/>
      <c r="Q81" s="297"/>
      <c r="R81" s="297"/>
      <c r="S81" s="297"/>
      <c r="T81" s="377"/>
      <c r="U81" s="297" t="s">
        <v>64</v>
      </c>
      <c r="V81" s="297"/>
      <c r="W81" s="297"/>
      <c r="X81" s="297"/>
      <c r="Y81" s="297"/>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7"/>
      <c r="BB81" s="297"/>
      <c r="BC81" s="297"/>
      <c r="BD81" s="377"/>
      <c r="BF81" s="49" t="s">
        <v>91</v>
      </c>
      <c r="BG81" s="50" t="s">
        <v>65</v>
      </c>
      <c r="BH81" s="50" t="s">
        <v>64</v>
      </c>
      <c r="BI81" s="45"/>
      <c r="BM81" s="126"/>
      <c r="BN81" s="1"/>
      <c r="BO81" s="1"/>
      <c r="BP81" s="1"/>
      <c r="BQ81" s="1"/>
      <c r="BR81" s="1"/>
      <c r="BS81" s="1"/>
      <c r="BT81" s="1"/>
      <c r="BU81" s="1"/>
      <c r="BV81" s="1"/>
    </row>
    <row r="82" spans="2:74" ht="21" customHeight="1" x14ac:dyDescent="0.2">
      <c r="B82" s="376" t="s">
        <v>63</v>
      </c>
      <c r="C82" s="297"/>
      <c r="D82" s="297"/>
      <c r="E82" s="297"/>
      <c r="F82" s="297"/>
      <c r="G82" s="297"/>
      <c r="H82" s="297"/>
      <c r="I82" s="297"/>
      <c r="J82" s="297"/>
      <c r="K82" s="297"/>
      <c r="L82" s="297"/>
      <c r="M82" s="297"/>
      <c r="N82" s="297"/>
      <c r="O82" s="297"/>
      <c r="P82" s="297"/>
      <c r="Q82" s="297"/>
      <c r="R82" s="297"/>
      <c r="S82" s="297"/>
      <c r="T82" s="377"/>
      <c r="U82" s="297" t="s">
        <v>242</v>
      </c>
      <c r="V82" s="297"/>
      <c r="W82" s="297"/>
      <c r="X82" s="297"/>
      <c r="Y82" s="297"/>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297"/>
      <c r="AV82" s="297"/>
      <c r="AW82" s="297"/>
      <c r="AX82" s="297"/>
      <c r="AY82" s="297"/>
      <c r="AZ82" s="297"/>
      <c r="BA82" s="297"/>
      <c r="BB82" s="297"/>
      <c r="BC82" s="297"/>
      <c r="BD82" s="377"/>
      <c r="BF82" s="49"/>
      <c r="BG82" s="27"/>
      <c r="BH82" s="27"/>
      <c r="BI82" s="45"/>
      <c r="BM82" s="1"/>
      <c r="BN82" s="1"/>
      <c r="BO82" s="1"/>
      <c r="BP82" s="1"/>
      <c r="BQ82" s="1"/>
      <c r="BR82" s="1"/>
      <c r="BS82" s="1"/>
      <c r="BT82" s="1"/>
      <c r="BU82" s="1"/>
      <c r="BV82" s="1"/>
    </row>
    <row r="83" spans="2:74" ht="21" customHeight="1" x14ac:dyDescent="0.25">
      <c r="B83" s="376" t="str">
        <f>IF(U81="fyzická osoba","Titul, jméno a příjmení, titul za:",IF(U81="podnikající fyzická osoba","Titul, jméno a příjmení, titul za:",IF(U81="právnická osoba","Název žadatele:"," ")))</f>
        <v>Název žadatele:</v>
      </c>
      <c r="C83" s="297"/>
      <c r="D83" s="297"/>
      <c r="E83" s="297"/>
      <c r="F83" s="297"/>
      <c r="G83" s="297"/>
      <c r="H83" s="297"/>
      <c r="I83" s="297"/>
      <c r="J83" s="297"/>
      <c r="K83" s="297"/>
      <c r="L83" s="297"/>
      <c r="M83" s="297"/>
      <c r="N83" s="297"/>
      <c r="O83" s="297"/>
      <c r="P83" s="297"/>
      <c r="Q83" s="297"/>
      <c r="R83" s="297"/>
      <c r="S83" s="297"/>
      <c r="T83" s="377"/>
      <c r="U83" s="693" t="str">
        <f>IF(U86="","vygeneruje se automaticky po vyplnění pole ¨IČO¨",VLOOKUP(U86,'Poč. obyvatel k 1. 1.2025'!A3:K309,11,FALSE))</f>
        <v>vygeneruje se automaticky po vyplnění pole ¨IČO¨</v>
      </c>
      <c r="V83" s="694"/>
      <c r="W83" s="694"/>
      <c r="X83" s="694"/>
      <c r="Y83" s="694"/>
      <c r="Z83" s="694"/>
      <c r="AA83" s="694"/>
      <c r="AB83" s="694"/>
      <c r="AC83" s="694"/>
      <c r="AD83" s="694"/>
      <c r="AE83" s="694"/>
      <c r="AF83" s="694"/>
      <c r="AG83" s="694"/>
      <c r="AH83" s="694"/>
      <c r="AI83" s="694"/>
      <c r="AJ83" s="694"/>
      <c r="AK83" s="694"/>
      <c r="AL83" s="694"/>
      <c r="AM83" s="694"/>
      <c r="AN83" s="694"/>
      <c r="AO83" s="694"/>
      <c r="AP83" s="694"/>
      <c r="AQ83" s="694"/>
      <c r="AR83" s="694"/>
      <c r="AS83" s="694"/>
      <c r="AT83" s="694"/>
      <c r="AU83" s="694"/>
      <c r="AV83" s="694"/>
      <c r="AW83" s="694"/>
      <c r="AX83" s="694"/>
      <c r="AY83" s="694"/>
      <c r="AZ83" s="694"/>
      <c r="BA83" s="694"/>
      <c r="BB83" s="694"/>
      <c r="BC83" s="694"/>
      <c r="BD83" s="695"/>
      <c r="BI83" s="45"/>
      <c r="BL83" s="209"/>
      <c r="BM83" s="126"/>
      <c r="BN83" s="209"/>
      <c r="BO83" s="1"/>
      <c r="BP83" s="1"/>
      <c r="BQ83" s="1"/>
      <c r="BR83" s="1"/>
      <c r="BS83" s="1"/>
      <c r="BT83" s="1"/>
      <c r="BU83" s="1"/>
      <c r="BV83" s="1"/>
    </row>
    <row r="84" spans="2:74" ht="21" hidden="1" customHeight="1" x14ac:dyDescent="0.2">
      <c r="B84" s="376" t="str">
        <f>IF(U81="fyzická osoba","Datum narození:",IF(U81="podnikající fyzická osoba","Datum narození:",IF(U81="právnická osoba"," -  "," ")))</f>
        <v xml:space="preserve"> -  </v>
      </c>
      <c r="C84" s="297"/>
      <c r="D84" s="297"/>
      <c r="E84" s="297"/>
      <c r="F84" s="297"/>
      <c r="G84" s="297"/>
      <c r="H84" s="297"/>
      <c r="I84" s="297"/>
      <c r="J84" s="297"/>
      <c r="K84" s="297"/>
      <c r="L84" s="297"/>
      <c r="M84" s="297"/>
      <c r="N84" s="297"/>
      <c r="O84" s="297"/>
      <c r="P84" s="297"/>
      <c r="Q84" s="297"/>
      <c r="R84" s="297"/>
      <c r="S84" s="297"/>
      <c r="T84" s="377"/>
      <c r="U84" s="524"/>
      <c r="V84" s="524"/>
      <c r="W84" s="524"/>
      <c r="X84" s="524"/>
      <c r="Y84" s="524"/>
      <c r="Z84" s="524"/>
      <c r="AA84" s="524"/>
      <c r="AB84" s="524"/>
      <c r="AC84" s="524"/>
      <c r="AD84" s="524"/>
      <c r="AE84" s="524"/>
      <c r="AF84" s="524"/>
      <c r="AG84" s="524"/>
      <c r="AH84" s="524"/>
      <c r="AI84" s="524"/>
      <c r="AJ84" s="524"/>
      <c r="AK84" s="524"/>
      <c r="AL84" s="524"/>
      <c r="AM84" s="524"/>
      <c r="AN84" s="524"/>
      <c r="AO84" s="524"/>
      <c r="AP84" s="524"/>
      <c r="AQ84" s="524"/>
      <c r="AR84" s="524"/>
      <c r="AS84" s="524"/>
      <c r="AT84" s="524"/>
      <c r="AU84" s="524"/>
      <c r="AV84" s="524"/>
      <c r="AW84" s="524"/>
      <c r="AX84" s="524"/>
      <c r="AY84" s="524"/>
      <c r="AZ84" s="524"/>
      <c r="BA84" s="524"/>
      <c r="BB84" s="524"/>
      <c r="BC84" s="524"/>
      <c r="BD84" s="525"/>
      <c r="BI84" s="45"/>
      <c r="BM84" s="1"/>
      <c r="BN84" s="1"/>
      <c r="BO84" s="1"/>
      <c r="BP84" s="1"/>
      <c r="BQ84" s="1"/>
      <c r="BR84" s="1"/>
      <c r="BS84" s="1"/>
      <c r="BT84" s="1"/>
      <c r="BU84" s="1"/>
      <c r="BV84" s="1"/>
    </row>
    <row r="85" spans="2:74" ht="30" customHeight="1" x14ac:dyDescent="0.2">
      <c r="B85" s="376" t="str">
        <f>IF(U81="fyzická osoba","Adresa trvalého bydliště:                               (ulice, č.p., PSČ, obec)",IF(U81="podnikající fyzická osoba","Adresa trvalého bydliště:                                 (ulice, č.p., PSČ, obec)",IF(U81="právnická osoba","Sídlo:                                                 (ulice, č.p., PSČ, obec)"," ")))</f>
        <v>Sídlo:                                                 (ulice, č.p., PSČ, obec)</v>
      </c>
      <c r="C85" s="297"/>
      <c r="D85" s="297"/>
      <c r="E85" s="297"/>
      <c r="F85" s="297"/>
      <c r="G85" s="297"/>
      <c r="H85" s="297"/>
      <c r="I85" s="297"/>
      <c r="J85" s="297"/>
      <c r="K85" s="297"/>
      <c r="L85" s="297"/>
      <c r="M85" s="297"/>
      <c r="N85" s="297"/>
      <c r="O85" s="297"/>
      <c r="P85" s="297"/>
      <c r="Q85" s="297"/>
      <c r="R85" s="297"/>
      <c r="S85" s="297"/>
      <c r="T85" s="377"/>
      <c r="U85" s="297" t="str">
        <f>IF(U86="","vygeneruje se automaticky po vyplnění pole ¨IČO¨",VLOOKUP(U86,'Poč. obyvatel k 1. 1.2025'!A3:K309,4,FALSE))</f>
        <v>vygeneruje se automaticky po vyplnění pole ¨IČO¨</v>
      </c>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377"/>
      <c r="BI85" s="45"/>
      <c r="BM85" s="1"/>
      <c r="BN85" s="1"/>
      <c r="BO85" s="1"/>
      <c r="BP85" s="1"/>
      <c r="BQ85" s="1"/>
      <c r="BR85" s="1"/>
      <c r="BS85" s="1"/>
      <c r="BT85" s="1"/>
      <c r="BU85" s="1"/>
      <c r="BV85" s="1"/>
    </row>
    <row r="86" spans="2:74" ht="21" customHeight="1" x14ac:dyDescent="0.25">
      <c r="B86" s="376" t="str">
        <f>IF(U81="fyzická osoba"," - ",IF(U81="podnikající fyzická osoba","IČO:",IF(U81="právnická osoba","IČO:"," ")))</f>
        <v>IČO:</v>
      </c>
      <c r="C86" s="297"/>
      <c r="D86" s="297"/>
      <c r="E86" s="297"/>
      <c r="F86" s="297"/>
      <c r="G86" s="297"/>
      <c r="H86" s="297"/>
      <c r="I86" s="297"/>
      <c r="J86" s="297"/>
      <c r="K86" s="297"/>
      <c r="L86" s="297"/>
      <c r="M86" s="297"/>
      <c r="N86" s="297"/>
      <c r="O86" s="297"/>
      <c r="P86" s="297"/>
      <c r="Q86" s="297"/>
      <c r="R86" s="297"/>
      <c r="S86" s="297"/>
      <c r="T86" s="377"/>
      <c r="U86" s="643"/>
      <c r="V86" s="644"/>
      <c r="W86" s="644"/>
      <c r="X86" s="644"/>
      <c r="Y86" s="644"/>
      <c r="Z86" s="644"/>
      <c r="AA86" s="644"/>
      <c r="AB86" s="644"/>
      <c r="AC86" s="644"/>
      <c r="AD86" s="644"/>
      <c r="AE86" s="644"/>
      <c r="AF86" s="644"/>
      <c r="AG86" s="644"/>
      <c r="AH86" s="644"/>
      <c r="AI86" s="644"/>
      <c r="AJ86" s="644"/>
      <c r="AK86" s="644"/>
      <c r="AL86" s="644"/>
      <c r="AM86" s="644"/>
      <c r="AN86" s="644"/>
      <c r="AO86" s="644"/>
      <c r="AP86" s="644"/>
      <c r="AQ86" s="644"/>
      <c r="AR86" s="644"/>
      <c r="AS86" s="644"/>
      <c r="AT86" s="644"/>
      <c r="AU86" s="644"/>
      <c r="AV86" s="644"/>
      <c r="AW86" s="644"/>
      <c r="AX86" s="644"/>
      <c r="AY86" s="644"/>
      <c r="AZ86" s="644"/>
      <c r="BA86" s="644"/>
      <c r="BB86" s="644"/>
      <c r="BC86" s="644"/>
      <c r="BD86" s="645"/>
      <c r="BF86" s="126"/>
      <c r="BI86" s="45"/>
      <c r="BM86" s="1"/>
      <c r="BN86" s="1"/>
      <c r="BO86" s="1"/>
      <c r="BP86" s="1"/>
      <c r="BQ86" s="1"/>
      <c r="BR86" s="1"/>
      <c r="BS86" s="1"/>
      <c r="BT86" s="1"/>
      <c r="BU86" s="1"/>
      <c r="BV86" s="1"/>
    </row>
    <row r="87" spans="2:74" ht="21" customHeight="1" x14ac:dyDescent="0.2">
      <c r="B87" s="376" t="str">
        <f>IF(U81="fyzická osoba"," - ",IF(U81="podnikající fyzická osoba","DIČ (je-li přiděleno):",IF(U81="právnická osoba","DIČ (je-li přiděleno):"," ")))</f>
        <v>DIČ (je-li přiděleno):</v>
      </c>
      <c r="C87" s="297"/>
      <c r="D87" s="297"/>
      <c r="E87" s="297"/>
      <c r="F87" s="297"/>
      <c r="G87" s="297"/>
      <c r="H87" s="297"/>
      <c r="I87" s="297"/>
      <c r="J87" s="297"/>
      <c r="K87" s="297"/>
      <c r="L87" s="297"/>
      <c r="M87" s="297"/>
      <c r="N87" s="297"/>
      <c r="O87" s="297"/>
      <c r="P87" s="297"/>
      <c r="Q87" s="297"/>
      <c r="R87" s="297"/>
      <c r="S87" s="297"/>
      <c r="T87" s="377"/>
      <c r="U87" s="471"/>
      <c r="V87" s="471"/>
      <c r="W87" s="471"/>
      <c r="X87" s="471"/>
      <c r="Y87" s="471"/>
      <c r="Z87" s="471"/>
      <c r="AA87" s="471"/>
      <c r="AB87" s="471"/>
      <c r="AC87" s="471"/>
      <c r="AD87" s="471"/>
      <c r="AE87" s="471"/>
      <c r="AF87" s="471"/>
      <c r="AG87" s="471"/>
      <c r="AH87" s="471"/>
      <c r="AI87" s="471"/>
      <c r="AJ87" s="471"/>
      <c r="AK87" s="471"/>
      <c r="AL87" s="471"/>
      <c r="AM87" s="471"/>
      <c r="AN87" s="471"/>
      <c r="AO87" s="471"/>
      <c r="AP87" s="471"/>
      <c r="AQ87" s="471"/>
      <c r="AR87" s="471"/>
      <c r="AS87" s="471"/>
      <c r="AT87" s="471"/>
      <c r="AU87" s="471"/>
      <c r="AV87" s="471"/>
      <c r="AW87" s="471"/>
      <c r="AX87" s="471"/>
      <c r="AY87" s="471"/>
      <c r="AZ87" s="471"/>
      <c r="BA87" s="471"/>
      <c r="BB87" s="471"/>
      <c r="BC87" s="471"/>
      <c r="BD87" s="472"/>
      <c r="BI87" s="45"/>
      <c r="BM87" s="1"/>
      <c r="BN87" s="1"/>
      <c r="BO87" s="1"/>
      <c r="BP87" s="1"/>
      <c r="BQ87" s="1"/>
      <c r="BR87" s="1"/>
      <c r="BS87" s="1"/>
      <c r="BT87" s="1"/>
      <c r="BU87" s="1"/>
      <c r="BV87" s="1"/>
    </row>
    <row r="88" spans="2:74" ht="20.25" customHeight="1" x14ac:dyDescent="0.2">
      <c r="B88" s="376" t="s">
        <v>60</v>
      </c>
      <c r="C88" s="297"/>
      <c r="D88" s="297"/>
      <c r="E88" s="297"/>
      <c r="F88" s="297"/>
      <c r="G88" s="297"/>
      <c r="H88" s="297"/>
      <c r="I88" s="297"/>
      <c r="J88" s="297"/>
      <c r="K88" s="297"/>
      <c r="L88" s="297"/>
      <c r="M88" s="297"/>
      <c r="N88" s="297"/>
      <c r="O88" s="297"/>
      <c r="P88" s="297"/>
      <c r="Q88" s="297"/>
      <c r="R88" s="297"/>
      <c r="S88" s="297"/>
      <c r="T88" s="377"/>
      <c r="U88" s="471"/>
      <c r="V88" s="471"/>
      <c r="W88" s="471"/>
      <c r="X88" s="471"/>
      <c r="Y88" s="471"/>
      <c r="Z88" s="471"/>
      <c r="AA88" s="471"/>
      <c r="AB88" s="471"/>
      <c r="AC88" s="471"/>
      <c r="AD88" s="471"/>
      <c r="AE88" s="471"/>
      <c r="AF88" s="471"/>
      <c r="AG88" s="471"/>
      <c r="AH88" s="471"/>
      <c r="AI88" s="471"/>
      <c r="AJ88" s="471"/>
      <c r="AK88" s="471"/>
      <c r="AL88" s="471"/>
      <c r="AM88" s="471"/>
      <c r="AN88" s="471"/>
      <c r="AO88" s="471"/>
      <c r="AP88" s="471"/>
      <c r="AQ88" s="471"/>
      <c r="AR88" s="471"/>
      <c r="AS88" s="471"/>
      <c r="AT88" s="471"/>
      <c r="AU88" s="471"/>
      <c r="AV88" s="471"/>
      <c r="AW88" s="471"/>
      <c r="AX88" s="471"/>
      <c r="AY88" s="471"/>
      <c r="AZ88" s="471"/>
      <c r="BA88" s="471"/>
      <c r="BB88" s="471"/>
      <c r="BC88" s="471"/>
      <c r="BD88" s="472"/>
      <c r="BI88" s="45"/>
      <c r="BM88" s="1"/>
      <c r="BN88" s="1"/>
      <c r="BO88" s="1"/>
      <c r="BP88" s="1"/>
      <c r="BQ88" s="1"/>
      <c r="BR88" s="1"/>
      <c r="BS88" s="1"/>
      <c r="BT88" s="1"/>
      <c r="BU88" s="1"/>
      <c r="BV88" s="1"/>
    </row>
    <row r="89" spans="2:74" ht="21" customHeight="1" x14ac:dyDescent="0.2">
      <c r="B89" s="376" t="s">
        <v>32</v>
      </c>
      <c r="C89" s="297"/>
      <c r="D89" s="297"/>
      <c r="E89" s="297"/>
      <c r="F89" s="297"/>
      <c r="G89" s="297"/>
      <c r="H89" s="297"/>
      <c r="I89" s="297"/>
      <c r="J89" s="297"/>
      <c r="K89" s="297"/>
      <c r="L89" s="297"/>
      <c r="M89" s="297"/>
      <c r="N89" s="297"/>
      <c r="O89" s="297"/>
      <c r="P89" s="297"/>
      <c r="Q89" s="297"/>
      <c r="R89" s="297"/>
      <c r="S89" s="297"/>
      <c r="T89" s="377"/>
      <c r="U89" s="297" t="str">
        <f>IF(U86="","vygeneruje se automaticky po vyplnění pole ¨IČO¨",VLOOKUP(U86,'Poč. obyvatel k 1. 1.2025'!A3:K309,6,FALSE))</f>
        <v>vygeneruje se automaticky po vyplnění pole ¨IČO¨</v>
      </c>
      <c r="V89" s="297"/>
      <c r="W89" s="297"/>
      <c r="X89" s="297"/>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377"/>
      <c r="BI89" s="45"/>
      <c r="BM89" s="1"/>
      <c r="BN89" s="1"/>
      <c r="BO89" s="1"/>
      <c r="BP89" s="1"/>
      <c r="BQ89" s="1"/>
      <c r="BR89" s="1"/>
      <c r="BS89" s="1"/>
      <c r="BT89" s="1"/>
      <c r="BU89" s="1"/>
      <c r="BV89" s="1"/>
    </row>
    <row r="90" spans="2:74" ht="21" customHeight="1" x14ac:dyDescent="0.2">
      <c r="B90" s="376" t="s">
        <v>2</v>
      </c>
      <c r="C90" s="297"/>
      <c r="D90" s="297"/>
      <c r="E90" s="297"/>
      <c r="F90" s="297"/>
      <c r="G90" s="297"/>
      <c r="H90" s="297"/>
      <c r="I90" s="297"/>
      <c r="J90" s="297"/>
      <c r="K90" s="297"/>
      <c r="L90" s="297"/>
      <c r="M90" s="297"/>
      <c r="N90" s="297"/>
      <c r="O90" s="297"/>
      <c r="P90" s="297"/>
      <c r="Q90" s="297"/>
      <c r="R90" s="297"/>
      <c r="S90" s="297"/>
      <c r="T90" s="377"/>
      <c r="U90" s="297" t="str">
        <f>IF(U86="","vygeneruje se automaticky po vyplnění pole ¨IČO¨",VLOOKUP(U86,'Poč. obyvatel k 1. 1.2025'!A3:K309,7,FALSE))</f>
        <v>vygeneruje se automaticky po vyplnění pole ¨IČO¨</v>
      </c>
      <c r="V90" s="297"/>
      <c r="W90" s="297"/>
      <c r="X90" s="297"/>
      <c r="Y90" s="297"/>
      <c r="Z90" s="297"/>
      <c r="AA90" s="297"/>
      <c r="AB90" s="297"/>
      <c r="AC90" s="297"/>
      <c r="AD90" s="297"/>
      <c r="AE90" s="297"/>
      <c r="AF90" s="297"/>
      <c r="AG90" s="297"/>
      <c r="AH90" s="297"/>
      <c r="AI90" s="297"/>
      <c r="AJ90" s="297"/>
      <c r="AK90" s="297"/>
      <c r="AL90" s="297"/>
      <c r="AM90" s="297"/>
      <c r="AN90" s="297"/>
      <c r="AO90" s="297"/>
      <c r="AP90" s="297"/>
      <c r="AQ90" s="297"/>
      <c r="AR90" s="297"/>
      <c r="AS90" s="297"/>
      <c r="AT90" s="297"/>
      <c r="AU90" s="297"/>
      <c r="AV90" s="297"/>
      <c r="AW90" s="297"/>
      <c r="AX90" s="297"/>
      <c r="AY90" s="297"/>
      <c r="AZ90" s="297"/>
      <c r="BA90" s="297"/>
      <c r="BB90" s="297"/>
      <c r="BC90" s="297"/>
      <c r="BD90" s="377"/>
      <c r="BI90" s="45"/>
      <c r="BM90" s="1"/>
      <c r="BN90" s="1"/>
      <c r="BO90" s="1"/>
      <c r="BP90" s="1"/>
      <c r="BQ90" s="1"/>
      <c r="BR90" s="1"/>
      <c r="BS90" s="1"/>
      <c r="BT90" s="1"/>
      <c r="BU90" s="1"/>
      <c r="BV90" s="1"/>
    </row>
    <row r="91" spans="2:74" ht="27.6" hidden="1" customHeight="1" x14ac:dyDescent="0.2">
      <c r="B91" s="376" t="s">
        <v>521</v>
      </c>
      <c r="C91" s="297"/>
      <c r="D91" s="297"/>
      <c r="E91" s="297"/>
      <c r="F91" s="297"/>
      <c r="G91" s="297"/>
      <c r="H91" s="297"/>
      <c r="I91" s="297"/>
      <c r="J91" s="297"/>
      <c r="K91" s="297"/>
      <c r="L91" s="297"/>
      <c r="M91" s="297"/>
      <c r="N91" s="297"/>
      <c r="O91" s="297"/>
      <c r="P91" s="297"/>
      <c r="Q91" s="297"/>
      <c r="R91" s="297"/>
      <c r="S91" s="297"/>
      <c r="T91" s="377"/>
      <c r="U91" s="519" t="str">
        <f>IF(Y83="Vyberte",0,IF(Y83=0,"",VLOOKUP(Y83,'Poč. obyvatel k 1. 1.2025'!A3:L39,2,FALSE)))</f>
        <v/>
      </c>
      <c r="V91" s="519"/>
      <c r="W91" s="519"/>
      <c r="X91" s="519"/>
      <c r="Y91" s="519"/>
      <c r="Z91" s="519"/>
      <c r="AA91" s="519"/>
      <c r="AB91" s="519"/>
      <c r="AC91" s="519"/>
      <c r="AD91" s="519"/>
      <c r="AE91" s="519"/>
      <c r="AF91" s="519"/>
      <c r="AG91" s="519"/>
      <c r="AH91" s="519"/>
      <c r="AI91" s="519"/>
      <c r="AJ91" s="519"/>
      <c r="AK91" s="519"/>
      <c r="AL91" s="519"/>
      <c r="AM91" s="519"/>
      <c r="AN91" s="519"/>
      <c r="AO91" s="519"/>
      <c r="AP91" s="519"/>
      <c r="AQ91" s="519"/>
      <c r="AR91" s="519"/>
      <c r="AS91" s="519"/>
      <c r="AT91" s="519"/>
      <c r="AU91" s="519"/>
      <c r="AV91" s="519"/>
      <c r="AW91" s="519"/>
      <c r="AX91" s="519"/>
      <c r="AY91" s="519"/>
      <c r="AZ91" s="519"/>
      <c r="BA91" s="519"/>
      <c r="BB91" s="519"/>
      <c r="BC91" s="519"/>
      <c r="BD91" s="520"/>
      <c r="BI91" s="45"/>
      <c r="BM91" s="1"/>
      <c r="BN91" s="1"/>
      <c r="BO91" s="1"/>
      <c r="BP91" s="1"/>
      <c r="BQ91" s="1"/>
      <c r="BR91" s="1"/>
      <c r="BS91" s="1"/>
      <c r="BT91" s="1"/>
      <c r="BU91" s="1"/>
      <c r="BV91" s="1"/>
    </row>
    <row r="92" spans="2:74" ht="27" hidden="1" customHeight="1" x14ac:dyDescent="0.2">
      <c r="B92" s="376" t="s">
        <v>115</v>
      </c>
      <c r="C92" s="297"/>
      <c r="D92" s="297"/>
      <c r="E92" s="297"/>
      <c r="F92" s="297"/>
      <c r="G92" s="297"/>
      <c r="H92" s="297"/>
      <c r="I92" s="297"/>
      <c r="J92" s="297"/>
      <c r="K92" s="297"/>
      <c r="L92" s="297"/>
      <c r="M92" s="297"/>
      <c r="N92" s="297"/>
      <c r="O92" s="297"/>
      <c r="P92" s="297"/>
      <c r="Q92" s="297"/>
      <c r="R92" s="297"/>
      <c r="S92" s="297"/>
      <c r="T92" s="377"/>
      <c r="U92" s="495"/>
      <c r="V92" s="495"/>
      <c r="W92" s="495"/>
      <c r="X92" s="495"/>
      <c r="Y92" s="495"/>
      <c r="Z92" s="495"/>
      <c r="AA92" s="495"/>
      <c r="AB92" s="495"/>
      <c r="AC92" s="495"/>
      <c r="AD92" s="495"/>
      <c r="AE92" s="495"/>
      <c r="AF92" s="495"/>
      <c r="AG92" s="495"/>
      <c r="AH92" s="495"/>
      <c r="AI92" s="495"/>
      <c r="AJ92" s="495"/>
      <c r="AK92" s="495"/>
      <c r="AL92" s="495"/>
      <c r="AM92" s="495"/>
      <c r="AN92" s="495"/>
      <c r="AO92" s="495"/>
      <c r="AP92" s="495"/>
      <c r="AQ92" s="495"/>
      <c r="AR92" s="495"/>
      <c r="AS92" s="495"/>
      <c r="AT92" s="495"/>
      <c r="AU92" s="495"/>
      <c r="AV92" s="495"/>
      <c r="AW92" s="495"/>
      <c r="AX92" s="495"/>
      <c r="AY92" s="495"/>
      <c r="AZ92" s="495"/>
      <c r="BA92" s="495"/>
      <c r="BB92" s="495"/>
      <c r="BC92" s="495"/>
      <c r="BD92" s="496"/>
      <c r="BI92" s="45"/>
      <c r="BM92" s="1"/>
      <c r="BN92" s="1"/>
      <c r="BO92" s="1"/>
      <c r="BP92" s="1"/>
      <c r="BQ92" s="1"/>
      <c r="BR92" s="1"/>
      <c r="BS92" s="1"/>
      <c r="BT92" s="1"/>
      <c r="BU92" s="1"/>
      <c r="BV92" s="1"/>
    </row>
    <row r="93" spans="2:74" ht="27" hidden="1" customHeight="1" x14ac:dyDescent="0.2">
      <c r="B93" s="376" t="s">
        <v>116</v>
      </c>
      <c r="C93" s="297"/>
      <c r="D93" s="297"/>
      <c r="E93" s="297"/>
      <c r="F93" s="297"/>
      <c r="G93" s="297"/>
      <c r="H93" s="297"/>
      <c r="I93" s="297"/>
      <c r="J93" s="297"/>
      <c r="K93" s="297"/>
      <c r="L93" s="297"/>
      <c r="M93" s="297"/>
      <c r="N93" s="297"/>
      <c r="O93" s="297"/>
      <c r="P93" s="297"/>
      <c r="Q93" s="297"/>
      <c r="R93" s="297"/>
      <c r="S93" s="297"/>
      <c r="T93" s="377"/>
      <c r="U93" s="495"/>
      <c r="V93" s="495"/>
      <c r="W93" s="495"/>
      <c r="X93" s="495"/>
      <c r="Y93" s="495"/>
      <c r="Z93" s="495"/>
      <c r="AA93" s="495"/>
      <c r="AB93" s="495"/>
      <c r="AC93" s="495"/>
      <c r="AD93" s="495"/>
      <c r="AE93" s="495"/>
      <c r="AF93" s="495"/>
      <c r="AG93" s="495"/>
      <c r="AH93" s="495"/>
      <c r="AI93" s="495"/>
      <c r="AJ93" s="495"/>
      <c r="AK93" s="495"/>
      <c r="AL93" s="495"/>
      <c r="AM93" s="495"/>
      <c r="AN93" s="495"/>
      <c r="AO93" s="495"/>
      <c r="AP93" s="495"/>
      <c r="AQ93" s="495"/>
      <c r="AR93" s="495"/>
      <c r="AS93" s="495"/>
      <c r="AT93" s="495"/>
      <c r="AU93" s="495"/>
      <c r="AV93" s="495"/>
      <c r="AW93" s="495"/>
      <c r="AX93" s="495"/>
      <c r="AY93" s="495"/>
      <c r="AZ93" s="495"/>
      <c r="BA93" s="495"/>
      <c r="BB93" s="495"/>
      <c r="BC93" s="495"/>
      <c r="BD93" s="496"/>
      <c r="BI93" s="45"/>
      <c r="BM93" s="1"/>
      <c r="BN93" s="1"/>
      <c r="BO93" s="1"/>
      <c r="BP93" s="1"/>
      <c r="BQ93" s="1"/>
      <c r="BR93" s="1"/>
      <c r="BS93" s="1"/>
      <c r="BT93" s="1"/>
      <c r="BU93" s="1"/>
      <c r="BV93" s="1"/>
    </row>
    <row r="94" spans="2:74" ht="25.15" hidden="1" customHeight="1" x14ac:dyDescent="0.2">
      <c r="B94" s="468" t="s">
        <v>66</v>
      </c>
      <c r="C94" s="469"/>
      <c r="D94" s="469"/>
      <c r="E94" s="469"/>
      <c r="F94" s="469"/>
      <c r="G94" s="469"/>
      <c r="H94" s="469"/>
      <c r="I94" s="469"/>
      <c r="J94" s="469"/>
      <c r="K94" s="469"/>
      <c r="L94" s="469"/>
      <c r="M94" s="469"/>
      <c r="N94" s="469"/>
      <c r="O94" s="469"/>
      <c r="P94" s="469"/>
      <c r="Q94" s="469"/>
      <c r="R94" s="469"/>
      <c r="S94" s="469"/>
      <c r="T94" s="469"/>
      <c r="U94" s="469"/>
      <c r="V94" s="469"/>
      <c r="W94" s="469"/>
      <c r="X94" s="469"/>
      <c r="Y94" s="469"/>
      <c r="Z94" s="469"/>
      <c r="AA94" s="469"/>
      <c r="AB94" s="469"/>
      <c r="AC94" s="469"/>
      <c r="AD94" s="469"/>
      <c r="AE94" s="469"/>
      <c r="AF94" s="469"/>
      <c r="AG94" s="469"/>
      <c r="AH94" s="469"/>
      <c r="AI94" s="469"/>
      <c r="AJ94" s="469"/>
      <c r="AK94" s="469"/>
      <c r="AL94" s="469"/>
      <c r="AM94" s="469"/>
      <c r="AN94" s="469"/>
      <c r="AO94" s="469"/>
      <c r="AP94" s="469"/>
      <c r="AQ94" s="469"/>
      <c r="AR94" s="469"/>
      <c r="AS94" s="469"/>
      <c r="AT94" s="469"/>
      <c r="AU94" s="469"/>
      <c r="AV94" s="469"/>
      <c r="AW94" s="469"/>
      <c r="AX94" s="469"/>
      <c r="AY94" s="469"/>
      <c r="AZ94" s="469"/>
      <c r="BA94" s="469"/>
      <c r="BB94" s="469"/>
      <c r="BC94" s="469"/>
      <c r="BD94" s="470"/>
      <c r="BI94" s="45"/>
      <c r="BM94" s="1"/>
      <c r="BN94" s="1"/>
      <c r="BO94" s="1"/>
      <c r="BP94" s="1"/>
      <c r="BQ94" s="1"/>
      <c r="BR94" s="1"/>
      <c r="BS94" s="1"/>
      <c r="BT94" s="1"/>
      <c r="BU94" s="1"/>
      <c r="BV94" s="1"/>
    </row>
    <row r="95" spans="2:74" ht="21" hidden="1" customHeight="1" x14ac:dyDescent="0.2">
      <c r="B95" s="376" t="s">
        <v>53</v>
      </c>
      <c r="C95" s="385"/>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6"/>
      <c r="BI95" s="45"/>
      <c r="BM95" s="1"/>
      <c r="BN95" s="1"/>
      <c r="BO95" s="1"/>
      <c r="BP95" s="1"/>
      <c r="BQ95" s="1"/>
      <c r="BR95" s="1"/>
      <c r="BS95" s="1"/>
      <c r="BT95" s="1"/>
      <c r="BU95" s="1"/>
      <c r="BV95" s="1"/>
    </row>
    <row r="96" spans="2:74" ht="21" hidden="1" customHeight="1" x14ac:dyDescent="0.2">
      <c r="B96" s="376" t="s">
        <v>57</v>
      </c>
      <c r="C96" s="297"/>
      <c r="D96" s="297"/>
      <c r="E96" s="297"/>
      <c r="F96" s="297"/>
      <c r="G96" s="297"/>
      <c r="H96" s="297"/>
      <c r="I96" s="297"/>
      <c r="J96" s="297"/>
      <c r="K96" s="297"/>
      <c r="L96" s="297"/>
      <c r="M96" s="297"/>
      <c r="N96" s="297"/>
      <c r="O96" s="297"/>
      <c r="P96" s="297"/>
      <c r="Q96" s="297"/>
      <c r="R96" s="297"/>
      <c r="S96" s="297"/>
      <c r="T96" s="377"/>
      <c r="U96" s="471"/>
      <c r="V96" s="471"/>
      <c r="W96" s="471"/>
      <c r="X96" s="471"/>
      <c r="Y96" s="471"/>
      <c r="Z96" s="471"/>
      <c r="AA96" s="471"/>
      <c r="AB96" s="471"/>
      <c r="AC96" s="471"/>
      <c r="AD96" s="471"/>
      <c r="AE96" s="471"/>
      <c r="AF96" s="471"/>
      <c r="AG96" s="471"/>
      <c r="AH96" s="471"/>
      <c r="AI96" s="471"/>
      <c r="AJ96" s="471"/>
      <c r="AK96" s="471"/>
      <c r="AL96" s="471"/>
      <c r="AM96" s="471"/>
      <c r="AN96" s="471"/>
      <c r="AO96" s="471"/>
      <c r="AP96" s="471"/>
      <c r="AQ96" s="471"/>
      <c r="AR96" s="471"/>
      <c r="AS96" s="471"/>
      <c r="AT96" s="471"/>
      <c r="AU96" s="471"/>
      <c r="AV96" s="471"/>
      <c r="AW96" s="471"/>
      <c r="AX96" s="471"/>
      <c r="AY96" s="471"/>
      <c r="AZ96" s="471"/>
      <c r="BA96" s="471"/>
      <c r="BB96" s="471"/>
      <c r="BC96" s="471"/>
      <c r="BD96" s="472"/>
      <c r="BI96" s="45"/>
      <c r="BM96" s="1"/>
      <c r="BN96" s="1"/>
      <c r="BO96" s="1"/>
      <c r="BP96" s="1"/>
      <c r="BQ96" s="1"/>
      <c r="BR96" s="1"/>
      <c r="BS96" s="1"/>
      <c r="BT96" s="1"/>
      <c r="BU96" s="1"/>
      <c r="BV96" s="1"/>
    </row>
    <row r="97" spans="2:74" ht="21" hidden="1" customHeight="1" x14ac:dyDescent="0.2">
      <c r="B97" s="376" t="s">
        <v>54</v>
      </c>
      <c r="C97" s="297"/>
      <c r="D97" s="297"/>
      <c r="E97" s="297"/>
      <c r="F97" s="297"/>
      <c r="G97" s="297"/>
      <c r="H97" s="297"/>
      <c r="I97" s="297"/>
      <c r="J97" s="297"/>
      <c r="K97" s="297"/>
      <c r="L97" s="297"/>
      <c r="M97" s="297"/>
      <c r="N97" s="297"/>
      <c r="O97" s="297"/>
      <c r="P97" s="297"/>
      <c r="Q97" s="297"/>
      <c r="R97" s="297"/>
      <c r="S97" s="297"/>
      <c r="T97" s="377"/>
      <c r="U97" s="473"/>
      <c r="V97" s="473"/>
      <c r="W97" s="473"/>
      <c r="X97" s="473"/>
      <c r="Y97" s="473"/>
      <c r="Z97" s="473"/>
      <c r="AA97" s="473"/>
      <c r="AB97" s="473"/>
      <c r="AC97" s="473"/>
      <c r="AD97" s="473"/>
      <c r="AE97" s="473"/>
      <c r="AF97" s="473"/>
      <c r="AG97" s="473"/>
      <c r="AH97" s="473"/>
      <c r="AI97" s="473"/>
      <c r="AJ97" s="473"/>
      <c r="AK97" s="473"/>
      <c r="AL97" s="473"/>
      <c r="AM97" s="473"/>
      <c r="AN97" s="473"/>
      <c r="AO97" s="473"/>
      <c r="AP97" s="473"/>
      <c r="AQ97" s="473"/>
      <c r="AR97" s="473"/>
      <c r="AS97" s="473"/>
      <c r="AT97" s="473"/>
      <c r="AU97" s="473"/>
      <c r="AV97" s="473"/>
      <c r="AW97" s="473"/>
      <c r="AX97" s="473"/>
      <c r="AY97" s="473"/>
      <c r="AZ97" s="473"/>
      <c r="BA97" s="473"/>
      <c r="BB97" s="473"/>
      <c r="BC97" s="473"/>
      <c r="BD97" s="474"/>
      <c r="BF97" s="1" t="s">
        <v>91</v>
      </c>
      <c r="BG97" s="27" t="s">
        <v>55</v>
      </c>
      <c r="BH97" s="27" t="s">
        <v>56</v>
      </c>
      <c r="BI97" s="45"/>
      <c r="BM97" s="1"/>
      <c r="BN97" s="1"/>
      <c r="BO97" s="1"/>
      <c r="BP97" s="1"/>
      <c r="BQ97" s="1"/>
      <c r="BR97" s="1"/>
      <c r="BS97" s="1"/>
      <c r="BT97" s="1"/>
      <c r="BU97" s="1"/>
      <c r="BV97" s="1"/>
    </row>
    <row r="98" spans="2:74" ht="13.15" customHeight="1" x14ac:dyDescent="0.2">
      <c r="B98" s="71"/>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I98" s="45"/>
      <c r="BM98" s="1"/>
      <c r="BN98" s="1"/>
      <c r="BO98" s="1"/>
      <c r="BP98" s="1"/>
      <c r="BQ98" s="1"/>
      <c r="BR98" s="1"/>
      <c r="BS98" s="1"/>
      <c r="BT98" s="1"/>
      <c r="BU98" s="1"/>
      <c r="BV98" s="1"/>
    </row>
    <row r="99" spans="2:74" ht="30.75" customHeight="1" x14ac:dyDescent="0.2">
      <c r="B99" s="475" t="s">
        <v>67</v>
      </c>
      <c r="C99" s="469"/>
      <c r="D99" s="469"/>
      <c r="E99" s="469"/>
      <c r="F99" s="469"/>
      <c r="G99" s="469"/>
      <c r="H99" s="469"/>
      <c r="I99" s="469"/>
      <c r="J99" s="469"/>
      <c r="K99" s="469"/>
      <c r="L99" s="469"/>
      <c r="M99" s="469"/>
      <c r="N99" s="469"/>
      <c r="O99" s="469"/>
      <c r="P99" s="469"/>
      <c r="Q99" s="469"/>
      <c r="R99" s="469"/>
      <c r="S99" s="469"/>
      <c r="T99" s="469"/>
      <c r="U99" s="469"/>
      <c r="V99" s="469"/>
      <c r="W99" s="469"/>
      <c r="X99" s="469"/>
      <c r="Y99" s="469"/>
      <c r="Z99" s="469"/>
      <c r="AA99" s="469"/>
      <c r="AB99" s="469"/>
      <c r="AC99" s="469"/>
      <c r="AD99" s="469"/>
      <c r="AE99" s="469"/>
      <c r="AF99" s="469"/>
      <c r="AG99" s="469"/>
      <c r="AH99" s="469"/>
      <c r="AI99" s="469"/>
      <c r="AJ99" s="469"/>
      <c r="AK99" s="469"/>
      <c r="AL99" s="469"/>
      <c r="AM99" s="469"/>
      <c r="AN99" s="469"/>
      <c r="AO99" s="469"/>
      <c r="AP99" s="469"/>
      <c r="AQ99" s="469"/>
      <c r="AR99" s="469"/>
      <c r="AS99" s="469"/>
      <c r="AT99" s="469"/>
      <c r="AU99" s="469"/>
      <c r="AV99" s="469"/>
      <c r="AW99" s="469"/>
      <c r="AX99" s="469"/>
      <c r="AY99" s="469"/>
      <c r="AZ99" s="469"/>
      <c r="BA99" s="469"/>
      <c r="BB99" s="469"/>
      <c r="BC99" s="469"/>
      <c r="BD99" s="470"/>
      <c r="BI99" s="45"/>
      <c r="BM99" s="1"/>
      <c r="BN99" s="1"/>
      <c r="BO99" s="1"/>
      <c r="BP99" s="1"/>
      <c r="BQ99" s="1"/>
      <c r="BR99" s="1"/>
      <c r="BS99" s="1"/>
      <c r="BT99" s="1"/>
      <c r="BU99" s="1"/>
      <c r="BV99" s="1"/>
    </row>
    <row r="100" spans="2:74" ht="34.9" customHeight="1" x14ac:dyDescent="0.2">
      <c r="B100" s="350" t="s">
        <v>6</v>
      </c>
      <c r="C100" s="476"/>
      <c r="D100" s="476"/>
      <c r="E100" s="476"/>
      <c r="F100" s="476"/>
      <c r="G100" s="477"/>
      <c r="H100" s="350" t="s">
        <v>4</v>
      </c>
      <c r="I100" s="476"/>
      <c r="J100" s="476"/>
      <c r="K100" s="476"/>
      <c r="L100" s="476"/>
      <c r="M100" s="476"/>
      <c r="N100" s="476"/>
      <c r="O100" s="476"/>
      <c r="P100" s="476"/>
      <c r="Q100" s="476"/>
      <c r="R100" s="476"/>
      <c r="S100" s="476"/>
      <c r="T100" s="476"/>
      <c r="U100" s="476"/>
      <c r="V100" s="477"/>
      <c r="W100" s="350" t="s">
        <v>5</v>
      </c>
      <c r="X100" s="476"/>
      <c r="Y100" s="476"/>
      <c r="Z100" s="476"/>
      <c r="AA100" s="476"/>
      <c r="AB100" s="476"/>
      <c r="AC100" s="476"/>
      <c r="AD100" s="476"/>
      <c r="AE100" s="476"/>
      <c r="AF100" s="476"/>
      <c r="AG100" s="476"/>
      <c r="AH100" s="476"/>
      <c r="AI100" s="476"/>
      <c r="AJ100" s="476"/>
      <c r="AK100" s="476"/>
      <c r="AL100" s="476"/>
      <c r="AM100" s="476"/>
      <c r="AN100" s="476"/>
      <c r="AO100" s="476"/>
      <c r="AP100" s="477"/>
      <c r="AQ100" s="478" t="s">
        <v>68</v>
      </c>
      <c r="AR100" s="478"/>
      <c r="AS100" s="478"/>
      <c r="AT100" s="478"/>
      <c r="AU100" s="478"/>
      <c r="AV100" s="478"/>
      <c r="AW100" s="478"/>
      <c r="AX100" s="478"/>
      <c r="AY100" s="478"/>
      <c r="AZ100" s="478"/>
      <c r="BA100" s="478"/>
      <c r="BB100" s="478"/>
      <c r="BC100" s="478"/>
      <c r="BD100" s="478"/>
      <c r="BI100" s="45"/>
      <c r="BM100" s="1"/>
      <c r="BN100" s="1"/>
      <c r="BO100" s="1"/>
      <c r="BP100" s="1"/>
      <c r="BQ100" s="1"/>
      <c r="BR100" s="1"/>
      <c r="BS100" s="1"/>
      <c r="BT100" s="1"/>
      <c r="BU100" s="1"/>
      <c r="BV100" s="1"/>
    </row>
    <row r="101" spans="2:74" ht="24" customHeight="1" x14ac:dyDescent="0.2">
      <c r="B101" s="453"/>
      <c r="C101" s="454"/>
      <c r="D101" s="454"/>
      <c r="E101" s="454"/>
      <c r="F101" s="454"/>
      <c r="G101" s="455"/>
      <c r="H101" s="453"/>
      <c r="I101" s="454"/>
      <c r="J101" s="454"/>
      <c r="K101" s="454"/>
      <c r="L101" s="454"/>
      <c r="M101" s="454"/>
      <c r="N101" s="454"/>
      <c r="O101" s="454"/>
      <c r="P101" s="454"/>
      <c r="Q101" s="454"/>
      <c r="R101" s="454"/>
      <c r="S101" s="454"/>
      <c r="T101" s="454"/>
      <c r="U101" s="454"/>
      <c r="V101" s="455"/>
      <c r="W101" s="453"/>
      <c r="X101" s="454"/>
      <c r="Y101" s="454"/>
      <c r="Z101" s="454"/>
      <c r="AA101" s="454"/>
      <c r="AB101" s="454"/>
      <c r="AC101" s="454"/>
      <c r="AD101" s="454"/>
      <c r="AE101" s="454"/>
      <c r="AF101" s="454"/>
      <c r="AG101" s="454"/>
      <c r="AH101" s="454"/>
      <c r="AI101" s="454"/>
      <c r="AJ101" s="454"/>
      <c r="AK101" s="454"/>
      <c r="AL101" s="454"/>
      <c r="AM101" s="454"/>
      <c r="AN101" s="454"/>
      <c r="AO101" s="454"/>
      <c r="AP101" s="455"/>
      <c r="AQ101" s="456"/>
      <c r="AR101" s="456"/>
      <c r="AS101" s="456"/>
      <c r="AT101" s="456"/>
      <c r="AU101" s="456"/>
      <c r="AV101" s="456"/>
      <c r="AW101" s="456"/>
      <c r="AX101" s="456"/>
      <c r="AY101" s="456"/>
      <c r="AZ101" s="456"/>
      <c r="BA101" s="456"/>
      <c r="BB101" s="456"/>
      <c r="BC101" s="456"/>
      <c r="BD101" s="456"/>
      <c r="BE101" s="73"/>
      <c r="BI101" s="45"/>
      <c r="BM101" s="1"/>
      <c r="BN101" s="1"/>
      <c r="BO101" s="1"/>
      <c r="BP101" s="1"/>
      <c r="BQ101" s="1"/>
      <c r="BR101" s="1"/>
      <c r="BS101" s="1"/>
      <c r="BT101" s="1"/>
      <c r="BU101" s="1"/>
      <c r="BV101" s="1"/>
    </row>
    <row r="102" spans="2:74" ht="24" customHeight="1" x14ac:dyDescent="0.2">
      <c r="B102" s="453"/>
      <c r="C102" s="454"/>
      <c r="D102" s="454"/>
      <c r="E102" s="454"/>
      <c r="F102" s="454"/>
      <c r="G102" s="455"/>
      <c r="H102" s="453"/>
      <c r="I102" s="454"/>
      <c r="J102" s="454"/>
      <c r="K102" s="454"/>
      <c r="L102" s="454"/>
      <c r="M102" s="454"/>
      <c r="N102" s="454"/>
      <c r="O102" s="454"/>
      <c r="P102" s="454"/>
      <c r="Q102" s="454"/>
      <c r="R102" s="454"/>
      <c r="S102" s="454"/>
      <c r="T102" s="454"/>
      <c r="U102" s="454"/>
      <c r="V102" s="455"/>
      <c r="W102" s="453"/>
      <c r="X102" s="454"/>
      <c r="Y102" s="454"/>
      <c r="Z102" s="454"/>
      <c r="AA102" s="454"/>
      <c r="AB102" s="454"/>
      <c r="AC102" s="454"/>
      <c r="AD102" s="454"/>
      <c r="AE102" s="454"/>
      <c r="AF102" s="454"/>
      <c r="AG102" s="454"/>
      <c r="AH102" s="454"/>
      <c r="AI102" s="454"/>
      <c r="AJ102" s="454"/>
      <c r="AK102" s="454"/>
      <c r="AL102" s="454"/>
      <c r="AM102" s="454"/>
      <c r="AN102" s="454"/>
      <c r="AO102" s="454"/>
      <c r="AP102" s="455"/>
      <c r="AQ102" s="456"/>
      <c r="AR102" s="456"/>
      <c r="AS102" s="456"/>
      <c r="AT102" s="456"/>
      <c r="AU102" s="456"/>
      <c r="AV102" s="456"/>
      <c r="AW102" s="456"/>
      <c r="AX102" s="456"/>
      <c r="AY102" s="456"/>
      <c r="AZ102" s="456"/>
      <c r="BA102" s="456"/>
      <c r="BB102" s="456"/>
      <c r="BC102" s="456"/>
      <c r="BD102" s="456"/>
      <c r="BE102" s="73"/>
      <c r="BI102" s="45"/>
      <c r="BM102" s="1"/>
      <c r="BN102" s="1"/>
      <c r="BO102" s="1"/>
      <c r="BP102" s="1"/>
      <c r="BQ102" s="1"/>
      <c r="BR102" s="1"/>
      <c r="BS102" s="1"/>
      <c r="BT102" s="1"/>
      <c r="BU102" s="1"/>
      <c r="BV102" s="1"/>
    </row>
    <row r="103" spans="2:74" ht="24" customHeight="1" x14ac:dyDescent="0.2">
      <c r="B103" s="453"/>
      <c r="C103" s="454"/>
      <c r="D103" s="454"/>
      <c r="E103" s="454"/>
      <c r="F103" s="454"/>
      <c r="G103" s="455"/>
      <c r="H103" s="453"/>
      <c r="I103" s="454"/>
      <c r="J103" s="454"/>
      <c r="K103" s="454"/>
      <c r="L103" s="454"/>
      <c r="M103" s="454"/>
      <c r="N103" s="454"/>
      <c r="O103" s="454"/>
      <c r="P103" s="454"/>
      <c r="Q103" s="454"/>
      <c r="R103" s="454"/>
      <c r="S103" s="454"/>
      <c r="T103" s="454"/>
      <c r="U103" s="454"/>
      <c r="V103" s="455"/>
      <c r="W103" s="453"/>
      <c r="X103" s="454"/>
      <c r="Y103" s="454"/>
      <c r="Z103" s="454"/>
      <c r="AA103" s="454"/>
      <c r="AB103" s="454"/>
      <c r="AC103" s="454"/>
      <c r="AD103" s="454"/>
      <c r="AE103" s="454"/>
      <c r="AF103" s="454"/>
      <c r="AG103" s="454"/>
      <c r="AH103" s="454"/>
      <c r="AI103" s="454"/>
      <c r="AJ103" s="454"/>
      <c r="AK103" s="454"/>
      <c r="AL103" s="454"/>
      <c r="AM103" s="454"/>
      <c r="AN103" s="454"/>
      <c r="AO103" s="454"/>
      <c r="AP103" s="455"/>
      <c r="AQ103" s="456"/>
      <c r="AR103" s="456"/>
      <c r="AS103" s="456"/>
      <c r="AT103" s="456"/>
      <c r="AU103" s="456"/>
      <c r="AV103" s="456"/>
      <c r="AW103" s="456"/>
      <c r="AX103" s="456"/>
      <c r="AY103" s="456"/>
      <c r="AZ103" s="456"/>
      <c r="BA103" s="456"/>
      <c r="BB103" s="456"/>
      <c r="BC103" s="456"/>
      <c r="BD103" s="456"/>
      <c r="BE103" s="73"/>
      <c r="BI103" s="45"/>
      <c r="BM103" s="1"/>
      <c r="BN103" s="1"/>
      <c r="BO103" s="1"/>
      <c r="BP103" s="1"/>
      <c r="BQ103" s="1"/>
      <c r="BR103" s="1"/>
      <c r="BS103" s="1"/>
      <c r="BT103" s="1"/>
      <c r="BU103" s="1"/>
      <c r="BV103" s="1"/>
    </row>
    <row r="104" spans="2:74" ht="24" hidden="1" customHeight="1" x14ac:dyDescent="0.2">
      <c r="B104" s="453"/>
      <c r="C104" s="454"/>
      <c r="D104" s="454"/>
      <c r="E104" s="454"/>
      <c r="F104" s="454"/>
      <c r="G104" s="455"/>
      <c r="H104" s="453"/>
      <c r="I104" s="454"/>
      <c r="J104" s="454"/>
      <c r="K104" s="454"/>
      <c r="L104" s="454"/>
      <c r="M104" s="454"/>
      <c r="N104" s="454"/>
      <c r="O104" s="454"/>
      <c r="P104" s="454"/>
      <c r="Q104" s="454"/>
      <c r="R104" s="454"/>
      <c r="S104" s="454"/>
      <c r="T104" s="454"/>
      <c r="U104" s="454"/>
      <c r="V104" s="455"/>
      <c r="W104" s="453"/>
      <c r="X104" s="454"/>
      <c r="Y104" s="454"/>
      <c r="Z104" s="454"/>
      <c r="AA104" s="454"/>
      <c r="AB104" s="454"/>
      <c r="AC104" s="454"/>
      <c r="AD104" s="454"/>
      <c r="AE104" s="454"/>
      <c r="AF104" s="454"/>
      <c r="AG104" s="454"/>
      <c r="AH104" s="454"/>
      <c r="AI104" s="454"/>
      <c r="AJ104" s="454"/>
      <c r="AK104" s="454"/>
      <c r="AL104" s="454"/>
      <c r="AM104" s="454"/>
      <c r="AN104" s="454"/>
      <c r="AO104" s="454"/>
      <c r="AP104" s="455"/>
      <c r="AQ104" s="456"/>
      <c r="AR104" s="456"/>
      <c r="AS104" s="456"/>
      <c r="AT104" s="456"/>
      <c r="AU104" s="456"/>
      <c r="AV104" s="456"/>
      <c r="AW104" s="456"/>
      <c r="AX104" s="456"/>
      <c r="AY104" s="456"/>
      <c r="AZ104" s="456"/>
      <c r="BA104" s="456"/>
      <c r="BB104" s="456"/>
      <c r="BC104" s="456"/>
      <c r="BD104" s="456"/>
      <c r="BI104" s="45"/>
      <c r="BM104" s="1"/>
      <c r="BN104" s="1"/>
      <c r="BO104" s="1"/>
      <c r="BP104" s="1"/>
      <c r="BQ104" s="1"/>
      <c r="BR104" s="1"/>
      <c r="BS104" s="1"/>
      <c r="BT104" s="1"/>
      <c r="BU104" s="1"/>
      <c r="BV104" s="1"/>
    </row>
    <row r="105" spans="2:74" ht="24" hidden="1" customHeight="1" x14ac:dyDescent="0.2">
      <c r="B105" s="453"/>
      <c r="C105" s="454"/>
      <c r="D105" s="454"/>
      <c r="E105" s="454"/>
      <c r="F105" s="454"/>
      <c r="G105" s="455"/>
      <c r="H105" s="453"/>
      <c r="I105" s="454"/>
      <c r="J105" s="454"/>
      <c r="K105" s="454"/>
      <c r="L105" s="454"/>
      <c r="M105" s="454"/>
      <c r="N105" s="454"/>
      <c r="O105" s="454"/>
      <c r="P105" s="454"/>
      <c r="Q105" s="454"/>
      <c r="R105" s="454"/>
      <c r="S105" s="454"/>
      <c r="T105" s="454"/>
      <c r="U105" s="454"/>
      <c r="V105" s="455"/>
      <c r="W105" s="453"/>
      <c r="X105" s="454"/>
      <c r="Y105" s="454"/>
      <c r="Z105" s="454"/>
      <c r="AA105" s="454"/>
      <c r="AB105" s="454"/>
      <c r="AC105" s="454"/>
      <c r="AD105" s="454"/>
      <c r="AE105" s="454"/>
      <c r="AF105" s="454"/>
      <c r="AG105" s="454"/>
      <c r="AH105" s="454"/>
      <c r="AI105" s="454"/>
      <c r="AJ105" s="454"/>
      <c r="AK105" s="454"/>
      <c r="AL105" s="454"/>
      <c r="AM105" s="454"/>
      <c r="AN105" s="454"/>
      <c r="AO105" s="454"/>
      <c r="AP105" s="455"/>
      <c r="AQ105" s="456"/>
      <c r="AR105" s="456"/>
      <c r="AS105" s="456"/>
      <c r="AT105" s="456"/>
      <c r="AU105" s="456"/>
      <c r="AV105" s="456"/>
      <c r="AW105" s="456"/>
      <c r="AX105" s="456"/>
      <c r="AY105" s="456"/>
      <c r="AZ105" s="456"/>
      <c r="BA105" s="456"/>
      <c r="BB105" s="456"/>
      <c r="BC105" s="456"/>
      <c r="BD105" s="456"/>
      <c r="BI105" s="45"/>
      <c r="BM105" s="1"/>
      <c r="BN105" s="1"/>
      <c r="BO105" s="1"/>
      <c r="BP105" s="1"/>
      <c r="BQ105" s="1"/>
      <c r="BR105" s="1"/>
      <c r="BS105" s="1"/>
      <c r="BT105" s="1"/>
      <c r="BU105" s="1"/>
      <c r="BV105" s="1"/>
    </row>
    <row r="106" spans="2:74" ht="24" hidden="1" customHeight="1" x14ac:dyDescent="0.2">
      <c r="B106" s="453"/>
      <c r="C106" s="454"/>
      <c r="D106" s="454"/>
      <c r="E106" s="454"/>
      <c r="F106" s="454"/>
      <c r="G106" s="455"/>
      <c r="H106" s="453"/>
      <c r="I106" s="454"/>
      <c r="J106" s="454"/>
      <c r="K106" s="454"/>
      <c r="L106" s="454"/>
      <c r="M106" s="454"/>
      <c r="N106" s="454"/>
      <c r="O106" s="454"/>
      <c r="P106" s="454"/>
      <c r="Q106" s="454"/>
      <c r="R106" s="454"/>
      <c r="S106" s="454"/>
      <c r="T106" s="454"/>
      <c r="U106" s="454"/>
      <c r="V106" s="455"/>
      <c r="W106" s="453"/>
      <c r="X106" s="454"/>
      <c r="Y106" s="454"/>
      <c r="Z106" s="454"/>
      <c r="AA106" s="454"/>
      <c r="AB106" s="454"/>
      <c r="AC106" s="454"/>
      <c r="AD106" s="454"/>
      <c r="AE106" s="454"/>
      <c r="AF106" s="454"/>
      <c r="AG106" s="454"/>
      <c r="AH106" s="454"/>
      <c r="AI106" s="454"/>
      <c r="AJ106" s="454"/>
      <c r="AK106" s="454"/>
      <c r="AL106" s="454"/>
      <c r="AM106" s="454"/>
      <c r="AN106" s="454"/>
      <c r="AO106" s="454"/>
      <c r="AP106" s="455"/>
      <c r="AQ106" s="489"/>
      <c r="AR106" s="490"/>
      <c r="AS106" s="490"/>
      <c r="AT106" s="490"/>
      <c r="AU106" s="490"/>
      <c r="AV106" s="490"/>
      <c r="AW106" s="490"/>
      <c r="AX106" s="490"/>
      <c r="AY106" s="490"/>
      <c r="AZ106" s="490"/>
      <c r="BA106" s="490"/>
      <c r="BB106" s="490"/>
      <c r="BC106" s="490"/>
      <c r="BD106" s="491"/>
      <c r="BE106" s="73"/>
      <c r="BI106" s="45"/>
      <c r="BM106" s="1"/>
      <c r="BN106" s="1"/>
      <c r="BO106" s="1"/>
      <c r="BP106" s="1"/>
      <c r="BQ106" s="1"/>
      <c r="BR106" s="1"/>
      <c r="BS106" s="1"/>
      <c r="BT106" s="1"/>
      <c r="BU106" s="1"/>
      <c r="BV106" s="1"/>
    </row>
    <row r="107" spans="2:74" ht="7.5" customHeight="1" x14ac:dyDescent="0.2">
      <c r="B107" s="269"/>
      <c r="C107" s="270"/>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70"/>
      <c r="AK107" s="270"/>
      <c r="AL107" s="270"/>
      <c r="AM107" s="270"/>
      <c r="AN107" s="270"/>
      <c r="AO107" s="270"/>
      <c r="AP107" s="270"/>
      <c r="AQ107" s="270"/>
      <c r="AR107" s="270"/>
      <c r="AS107" s="270"/>
      <c r="AT107" s="270"/>
      <c r="AU107" s="270"/>
      <c r="AV107" s="270"/>
      <c r="AW107" s="270"/>
      <c r="AX107" s="270"/>
      <c r="AY107" s="270"/>
      <c r="AZ107" s="270"/>
      <c r="BA107" s="270"/>
      <c r="BB107" s="270"/>
      <c r="BC107" s="270"/>
      <c r="BD107" s="271"/>
      <c r="BI107" s="45"/>
      <c r="BM107" s="1"/>
      <c r="BN107" s="1"/>
      <c r="BO107" s="1"/>
      <c r="BP107" s="1"/>
      <c r="BQ107" s="1"/>
      <c r="BR107" s="1"/>
      <c r="BS107" s="1"/>
      <c r="BT107" s="1"/>
      <c r="BU107" s="1"/>
      <c r="BV107" s="1"/>
    </row>
    <row r="108" spans="2:74" ht="21" hidden="1" customHeight="1" x14ac:dyDescent="0.2">
      <c r="B108" s="51" t="s">
        <v>76</v>
      </c>
      <c r="C108" s="52"/>
      <c r="D108" s="52"/>
      <c r="E108" s="52"/>
      <c r="F108" s="52"/>
      <c r="G108" s="52"/>
      <c r="H108" s="52"/>
      <c r="I108" s="52"/>
      <c r="J108" s="52"/>
      <c r="K108" s="52"/>
      <c r="L108" s="52"/>
      <c r="M108" s="52"/>
      <c r="N108" s="52"/>
      <c r="O108" s="52"/>
      <c r="P108" s="52"/>
      <c r="Q108" s="52"/>
      <c r="R108" s="52"/>
      <c r="S108" s="52"/>
      <c r="T108" s="53"/>
      <c r="U108" s="53"/>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5"/>
      <c r="BM108" s="1"/>
      <c r="BN108" s="1"/>
      <c r="BO108" s="1"/>
      <c r="BP108" s="1"/>
      <c r="BQ108" s="1"/>
      <c r="BR108" s="1"/>
      <c r="BS108" s="1"/>
      <c r="BT108" s="1"/>
      <c r="BU108" s="1"/>
      <c r="BV108" s="1"/>
    </row>
    <row r="109" spans="2:74" s="28" customFormat="1" ht="18.75" hidden="1" customHeight="1" x14ac:dyDescent="0.2">
      <c r="B109" s="56"/>
      <c r="C109" s="57" t="s">
        <v>80</v>
      </c>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9"/>
      <c r="BD109" s="60"/>
      <c r="BF109" s="89" t="s">
        <v>77</v>
      </c>
    </row>
    <row r="110" spans="2:74" s="28" customFormat="1" ht="19.5" hidden="1" customHeight="1" x14ac:dyDescent="0.2">
      <c r="B110" s="56"/>
      <c r="C110" s="61" t="s">
        <v>79</v>
      </c>
      <c r="D110" s="62"/>
      <c r="E110" s="62"/>
      <c r="F110" s="62"/>
      <c r="G110" s="62"/>
      <c r="H110" s="62"/>
      <c r="I110" s="450" t="s">
        <v>77</v>
      </c>
      <c r="J110" s="451"/>
      <c r="K110" s="451"/>
      <c r="L110" s="451"/>
      <c r="M110" s="451"/>
      <c r="N110" s="452"/>
      <c r="O110" s="62"/>
      <c r="P110" s="62"/>
      <c r="Q110" s="63"/>
      <c r="R110" s="62"/>
      <c r="S110" s="63"/>
      <c r="T110" s="63"/>
      <c r="U110" s="63"/>
      <c r="V110" s="63"/>
      <c r="W110" s="62"/>
      <c r="X110" s="62"/>
      <c r="Y110" s="62"/>
      <c r="Z110" s="62"/>
      <c r="AA110" s="62"/>
      <c r="AB110" s="62"/>
      <c r="AC110" s="62"/>
      <c r="AD110" s="62"/>
      <c r="AE110" s="62"/>
      <c r="AF110" s="62"/>
      <c r="AG110" s="62"/>
      <c r="AH110" s="62"/>
      <c r="AI110" s="64"/>
      <c r="AJ110" s="62"/>
      <c r="AK110" s="64"/>
      <c r="AL110" s="62"/>
      <c r="AM110" s="63"/>
      <c r="AN110" s="63"/>
      <c r="AO110" s="62"/>
      <c r="AP110" s="62"/>
      <c r="AQ110" s="62"/>
      <c r="AR110" s="62"/>
      <c r="AS110" s="62"/>
      <c r="AT110" s="62"/>
      <c r="AU110" s="62"/>
      <c r="AV110" s="62"/>
      <c r="AW110" s="62"/>
      <c r="AX110" s="62"/>
      <c r="AY110" s="62"/>
      <c r="AZ110" s="62"/>
      <c r="BA110" s="62"/>
      <c r="BB110" s="62"/>
      <c r="BC110" s="65"/>
      <c r="BD110" s="60"/>
      <c r="BF110" s="89" t="s">
        <v>70</v>
      </c>
    </row>
    <row r="111" spans="2:74" ht="4.5" hidden="1" customHeight="1" x14ac:dyDescent="0.2">
      <c r="B111" s="66"/>
      <c r="C111" s="67"/>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9"/>
      <c r="BD111" s="70"/>
      <c r="BF111" s="46" t="s">
        <v>71</v>
      </c>
      <c r="BI111" s="45"/>
      <c r="BM111" s="1"/>
      <c r="BN111" s="1"/>
      <c r="BO111" s="1"/>
      <c r="BP111" s="1"/>
      <c r="BQ111" s="1"/>
      <c r="BR111" s="1"/>
      <c r="BS111" s="1"/>
      <c r="BT111" s="1"/>
      <c r="BU111" s="1"/>
      <c r="BV111" s="1"/>
    </row>
    <row r="112" spans="2:74" ht="111" hidden="1" customHeight="1" x14ac:dyDescent="0.2">
      <c r="B112" s="74" t="s">
        <v>78</v>
      </c>
      <c r="C112" s="442" t="s">
        <v>78</v>
      </c>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3"/>
      <c r="AZ112" s="443"/>
      <c r="BA112" s="443"/>
      <c r="BB112" s="443"/>
      <c r="BC112" s="443"/>
      <c r="BD112" s="75"/>
      <c r="BI112" s="45"/>
      <c r="BM112" s="1"/>
      <c r="BN112" s="1"/>
      <c r="BO112" s="1"/>
      <c r="BP112" s="1"/>
      <c r="BQ112" s="1"/>
      <c r="BR112" s="1"/>
      <c r="BS112" s="1"/>
      <c r="BT112" s="1"/>
      <c r="BU112" s="1"/>
      <c r="BV112" s="1"/>
    </row>
    <row r="113" spans="2:65" s="1" customFormat="1" ht="30" hidden="1" customHeight="1" x14ac:dyDescent="0.2">
      <c r="B113" s="444" t="s">
        <v>366</v>
      </c>
      <c r="C113" s="445"/>
      <c r="D113" s="445"/>
      <c r="E113" s="445"/>
      <c r="F113" s="445"/>
      <c r="G113" s="445"/>
      <c r="H113" s="445"/>
      <c r="I113" s="445"/>
      <c r="J113" s="445"/>
      <c r="K113" s="445"/>
      <c r="L113" s="445"/>
      <c r="M113" s="445"/>
      <c r="N113" s="445"/>
      <c r="O113" s="445"/>
      <c r="P113" s="445"/>
      <c r="Q113" s="445"/>
      <c r="R113" s="445"/>
      <c r="S113" s="445"/>
      <c r="T113" s="445"/>
      <c r="U113" s="445"/>
      <c r="V113" s="445"/>
      <c r="W113" s="445"/>
      <c r="X113" s="445"/>
      <c r="Y113" s="445"/>
      <c r="Z113" s="445"/>
      <c r="AA113" s="445"/>
      <c r="AB113" s="445"/>
      <c r="AC113" s="445"/>
      <c r="AD113" s="445"/>
      <c r="AE113" s="445"/>
      <c r="AF113" s="445"/>
      <c r="AG113" s="445"/>
      <c r="AH113" s="445"/>
      <c r="AI113" s="445"/>
      <c r="AJ113" s="445"/>
      <c r="AK113" s="445"/>
      <c r="AL113" s="445"/>
      <c r="AM113" s="445"/>
      <c r="AN113" s="445"/>
      <c r="AO113" s="445"/>
      <c r="AP113" s="445"/>
      <c r="AQ113" s="445"/>
      <c r="AR113" s="445"/>
      <c r="AS113" s="445"/>
      <c r="AT113" s="445"/>
      <c r="AU113" s="445"/>
      <c r="AV113" s="445"/>
      <c r="AW113" s="445"/>
      <c r="AX113" s="445"/>
      <c r="AY113" s="445"/>
      <c r="AZ113" s="445"/>
      <c r="BA113" s="445"/>
      <c r="BB113" s="445"/>
      <c r="BC113" s="445"/>
      <c r="BD113" s="446"/>
      <c r="BI113" s="45"/>
    </row>
    <row r="114" spans="2:65" s="1" customFormat="1" ht="30" hidden="1" customHeight="1" x14ac:dyDescent="0.2">
      <c r="B114" s="447" t="s">
        <v>367</v>
      </c>
      <c r="C114" s="448"/>
      <c r="D114" s="448"/>
      <c r="E114" s="448"/>
      <c r="F114" s="448"/>
      <c r="G114" s="448"/>
      <c r="H114" s="448"/>
      <c r="I114" s="448"/>
      <c r="J114" s="448"/>
      <c r="K114" s="448"/>
      <c r="L114" s="448"/>
      <c r="M114" s="448"/>
      <c r="N114" s="448"/>
      <c r="O114" s="448"/>
      <c r="P114" s="448"/>
      <c r="Q114" s="448"/>
      <c r="R114" s="448"/>
      <c r="S114" s="448"/>
      <c r="T114" s="448"/>
      <c r="U114" s="448"/>
      <c r="V114" s="448"/>
      <c r="W114" s="448"/>
      <c r="X114" s="448"/>
      <c r="Y114" s="448"/>
      <c r="Z114" s="448"/>
      <c r="AA114" s="448"/>
      <c r="AB114" s="448"/>
      <c r="AC114" s="448"/>
      <c r="AD114" s="448"/>
      <c r="AE114" s="448"/>
      <c r="AF114" s="448"/>
      <c r="AG114" s="448"/>
      <c r="AH114" s="448"/>
      <c r="AI114" s="448"/>
      <c r="AJ114" s="448"/>
      <c r="AK114" s="448"/>
      <c r="AL114" s="448"/>
      <c r="AM114" s="448"/>
      <c r="AN114" s="448"/>
      <c r="AO114" s="448"/>
      <c r="AP114" s="448"/>
      <c r="AQ114" s="448"/>
      <c r="AR114" s="448"/>
      <c r="AS114" s="448"/>
      <c r="AT114" s="448"/>
      <c r="AU114" s="448"/>
      <c r="AV114" s="448"/>
      <c r="AW114" s="448"/>
      <c r="AX114" s="448"/>
      <c r="AY114" s="448"/>
      <c r="AZ114" s="448"/>
      <c r="BA114" s="448"/>
      <c r="BB114" s="448"/>
      <c r="BC114" s="448"/>
      <c r="BD114" s="449"/>
      <c r="BI114" s="45"/>
    </row>
    <row r="115" spans="2:65" s="1" customFormat="1" ht="12.75" hidden="1" customHeight="1" x14ac:dyDescent="0.25">
      <c r="B115" s="447"/>
      <c r="C115" s="448"/>
      <c r="D115" s="448"/>
      <c r="E115" s="448"/>
      <c r="F115" s="448"/>
      <c r="G115" s="448"/>
      <c r="H115" s="448"/>
      <c r="I115" s="448"/>
      <c r="J115" s="448"/>
      <c r="K115" s="448"/>
      <c r="L115" s="448"/>
      <c r="M115" s="448"/>
      <c r="N115" s="448"/>
      <c r="O115" s="448"/>
      <c r="P115" s="448"/>
      <c r="Q115" s="448"/>
      <c r="R115" s="448"/>
      <c r="S115" s="448"/>
      <c r="T115" s="448"/>
      <c r="U115" s="448"/>
      <c r="V115" s="448"/>
      <c r="W115" s="448"/>
      <c r="X115" s="448"/>
      <c r="Y115" s="448"/>
      <c r="Z115" s="448"/>
      <c r="AA115" s="448"/>
      <c r="AB115" s="448"/>
      <c r="AC115" s="448"/>
      <c r="AD115" s="448"/>
      <c r="AE115" s="448"/>
      <c r="AF115" s="448"/>
      <c r="AG115" s="448"/>
      <c r="AH115" s="448"/>
      <c r="AI115" s="448"/>
      <c r="AJ115" s="448"/>
      <c r="AK115" s="448"/>
      <c r="AL115" s="448"/>
      <c r="AM115" s="448"/>
      <c r="AN115" s="448"/>
      <c r="AO115" s="448"/>
      <c r="AP115" s="448"/>
      <c r="AQ115" s="448"/>
      <c r="AR115" s="448"/>
      <c r="AS115" s="448"/>
      <c r="AT115" s="448"/>
      <c r="AU115" s="448"/>
      <c r="AV115" s="448"/>
      <c r="AW115" s="448"/>
      <c r="AX115" s="448"/>
      <c r="AY115" s="448"/>
      <c r="AZ115" s="448"/>
      <c r="BA115" s="448"/>
      <c r="BB115" s="448"/>
      <c r="BC115" s="448"/>
      <c r="BD115" s="449"/>
      <c r="BI115" s="45"/>
      <c r="BM115" s="126" t="s">
        <v>240</v>
      </c>
    </row>
    <row r="116" spans="2:65" s="1" customFormat="1" ht="12.75" hidden="1" customHeight="1" x14ac:dyDescent="0.2">
      <c r="B116" s="426"/>
      <c r="C116" s="427"/>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427"/>
      <c r="AC116" s="427"/>
      <c r="AD116" s="427"/>
      <c r="AE116" s="427"/>
      <c r="AF116" s="427"/>
      <c r="AG116" s="427"/>
      <c r="AH116" s="427"/>
      <c r="AI116" s="427"/>
      <c r="AJ116" s="427"/>
      <c r="AK116" s="427"/>
      <c r="AL116" s="427"/>
      <c r="AM116" s="427"/>
      <c r="AN116" s="427"/>
      <c r="AO116" s="427"/>
      <c r="AP116" s="427"/>
      <c r="AQ116" s="427"/>
      <c r="AR116" s="427"/>
      <c r="AS116" s="427"/>
      <c r="AT116" s="427"/>
      <c r="AU116" s="427"/>
      <c r="AV116" s="427"/>
      <c r="AW116" s="427"/>
      <c r="AX116" s="427"/>
      <c r="AY116" s="427"/>
      <c r="AZ116" s="427"/>
      <c r="BA116" s="427"/>
      <c r="BB116" s="427"/>
      <c r="BC116" s="427"/>
      <c r="BD116" s="427"/>
      <c r="BI116" s="45"/>
    </row>
    <row r="117" spans="2:65" s="1" customFormat="1" ht="12.75" hidden="1" customHeight="1" x14ac:dyDescent="0.2">
      <c r="B117" s="426"/>
      <c r="C117" s="427"/>
      <c r="D117" s="427"/>
      <c r="E117" s="427"/>
      <c r="F117" s="427"/>
      <c r="G117" s="427"/>
      <c r="H117" s="427"/>
      <c r="I117" s="427"/>
      <c r="J117" s="427"/>
      <c r="K117" s="427"/>
      <c r="L117" s="427"/>
      <c r="M117" s="427"/>
      <c r="N117" s="427"/>
      <c r="O117" s="427"/>
      <c r="P117" s="427"/>
      <c r="Q117" s="427"/>
      <c r="R117" s="427"/>
      <c r="S117" s="427"/>
      <c r="T117" s="427"/>
      <c r="U117" s="427"/>
      <c r="V117" s="427"/>
      <c r="W117" s="427"/>
      <c r="X117" s="427"/>
      <c r="Y117" s="427"/>
      <c r="Z117" s="427"/>
      <c r="AA117" s="427"/>
      <c r="AB117" s="427"/>
      <c r="AC117" s="427"/>
      <c r="AD117" s="427"/>
      <c r="AE117" s="427"/>
      <c r="AF117" s="427"/>
      <c r="AG117" s="427"/>
      <c r="AH117" s="427"/>
      <c r="AI117" s="427"/>
      <c r="AJ117" s="427"/>
      <c r="AK117" s="427"/>
      <c r="AL117" s="427"/>
      <c r="AM117" s="427"/>
      <c r="AN117" s="427"/>
      <c r="AO117" s="427"/>
      <c r="AP117" s="427"/>
      <c r="AQ117" s="427"/>
      <c r="AR117" s="427"/>
      <c r="AS117" s="427"/>
      <c r="AT117" s="427"/>
      <c r="AU117" s="427"/>
      <c r="AV117" s="427"/>
      <c r="AW117" s="427"/>
      <c r="AX117" s="427"/>
      <c r="AY117" s="427"/>
      <c r="AZ117" s="427"/>
      <c r="BA117" s="427"/>
      <c r="BB117" s="427"/>
      <c r="BC117" s="427"/>
      <c r="BD117" s="427"/>
      <c r="BI117" s="45"/>
    </row>
    <row r="118" spans="2:65" s="1" customFormat="1" ht="12.75" hidden="1" customHeight="1" x14ac:dyDescent="0.2">
      <c r="B118" s="426"/>
      <c r="C118" s="427"/>
      <c r="D118" s="427"/>
      <c r="E118" s="427"/>
      <c r="F118" s="427"/>
      <c r="G118" s="427"/>
      <c r="H118" s="427"/>
      <c r="I118" s="427"/>
      <c r="J118" s="427"/>
      <c r="K118" s="427"/>
      <c r="L118" s="427"/>
      <c r="M118" s="427"/>
      <c r="N118" s="427"/>
      <c r="O118" s="427"/>
      <c r="P118" s="427"/>
      <c r="Q118" s="427"/>
      <c r="R118" s="427"/>
      <c r="S118" s="427"/>
      <c r="T118" s="427"/>
      <c r="U118" s="427"/>
      <c r="V118" s="427"/>
      <c r="W118" s="427"/>
      <c r="X118" s="427"/>
      <c r="Y118" s="427"/>
      <c r="Z118" s="427"/>
      <c r="AA118" s="427"/>
      <c r="AB118" s="427"/>
      <c r="AC118" s="427"/>
      <c r="AD118" s="427"/>
      <c r="AE118" s="427"/>
      <c r="AF118" s="427"/>
      <c r="AG118" s="427"/>
      <c r="AH118" s="427"/>
      <c r="AI118" s="427"/>
      <c r="AJ118" s="427"/>
      <c r="AK118" s="427"/>
      <c r="AL118" s="427"/>
      <c r="AM118" s="427"/>
      <c r="AN118" s="427"/>
      <c r="AO118" s="427"/>
      <c r="AP118" s="427"/>
      <c r="AQ118" s="427"/>
      <c r="AR118" s="427"/>
      <c r="AS118" s="427"/>
      <c r="AT118" s="427"/>
      <c r="AU118" s="427"/>
      <c r="AV118" s="427"/>
      <c r="AW118" s="427"/>
      <c r="AX118" s="427"/>
      <c r="AY118" s="427"/>
      <c r="AZ118" s="427"/>
      <c r="BA118" s="427"/>
      <c r="BB118" s="427"/>
      <c r="BC118" s="427"/>
      <c r="BD118" s="427"/>
      <c r="BI118" s="45"/>
    </row>
    <row r="119" spans="2:65" s="1" customFormat="1" ht="12.75" hidden="1" customHeight="1" x14ac:dyDescent="0.2">
      <c r="B119" s="426"/>
      <c r="C119" s="427"/>
      <c r="D119" s="427"/>
      <c r="E119" s="427"/>
      <c r="F119" s="427"/>
      <c r="G119" s="427"/>
      <c r="H119" s="427"/>
      <c r="I119" s="427"/>
      <c r="J119" s="427"/>
      <c r="K119" s="427"/>
      <c r="L119" s="427"/>
      <c r="M119" s="427"/>
      <c r="N119" s="427"/>
      <c r="O119" s="427"/>
      <c r="P119" s="427"/>
      <c r="Q119" s="427"/>
      <c r="R119" s="427"/>
      <c r="S119" s="427"/>
      <c r="T119" s="427"/>
      <c r="U119" s="427"/>
      <c r="V119" s="427"/>
      <c r="W119" s="427"/>
      <c r="X119" s="427"/>
      <c r="Y119" s="427"/>
      <c r="Z119" s="427"/>
      <c r="AA119" s="427"/>
      <c r="AB119" s="427"/>
      <c r="AC119" s="427"/>
      <c r="AD119" s="427"/>
      <c r="AE119" s="427"/>
      <c r="AF119" s="427"/>
      <c r="AG119" s="427"/>
      <c r="AH119" s="427"/>
      <c r="AI119" s="427"/>
      <c r="AJ119" s="427"/>
      <c r="AK119" s="427"/>
      <c r="AL119" s="427"/>
      <c r="AM119" s="427"/>
      <c r="AN119" s="427"/>
      <c r="AO119" s="427"/>
      <c r="AP119" s="427"/>
      <c r="AQ119" s="427"/>
      <c r="AR119" s="427"/>
      <c r="AS119" s="427"/>
      <c r="AT119" s="427"/>
      <c r="AU119" s="427"/>
      <c r="AV119" s="427"/>
      <c r="AW119" s="427"/>
      <c r="AX119" s="427"/>
      <c r="AY119" s="427"/>
      <c r="AZ119" s="427"/>
      <c r="BA119" s="427"/>
      <c r="BB119" s="427"/>
      <c r="BC119" s="427"/>
      <c r="BD119" s="427"/>
      <c r="BI119" s="45"/>
    </row>
    <row r="120" spans="2:65" s="1" customFormat="1" ht="12.75" hidden="1" customHeight="1" x14ac:dyDescent="0.2">
      <c r="B120" s="426"/>
      <c r="C120" s="427"/>
      <c r="D120" s="427"/>
      <c r="E120" s="427"/>
      <c r="F120" s="427"/>
      <c r="G120" s="427"/>
      <c r="H120" s="427"/>
      <c r="I120" s="427"/>
      <c r="J120" s="427"/>
      <c r="K120" s="427"/>
      <c r="L120" s="427"/>
      <c r="M120" s="427"/>
      <c r="N120" s="427"/>
      <c r="O120" s="427"/>
      <c r="P120" s="427"/>
      <c r="Q120" s="427"/>
      <c r="R120" s="427"/>
      <c r="S120" s="427"/>
      <c r="T120" s="427"/>
      <c r="U120" s="427"/>
      <c r="V120" s="427"/>
      <c r="W120" s="427"/>
      <c r="X120" s="427"/>
      <c r="Y120" s="427"/>
      <c r="Z120" s="427"/>
      <c r="AA120" s="427"/>
      <c r="AB120" s="427"/>
      <c r="AC120" s="427"/>
      <c r="AD120" s="427"/>
      <c r="AE120" s="427"/>
      <c r="AF120" s="427"/>
      <c r="AG120" s="427"/>
      <c r="AH120" s="427"/>
      <c r="AI120" s="427"/>
      <c r="AJ120" s="427"/>
      <c r="AK120" s="427"/>
      <c r="AL120" s="427"/>
      <c r="AM120" s="427"/>
      <c r="AN120" s="427"/>
      <c r="AO120" s="427"/>
      <c r="AP120" s="427"/>
      <c r="AQ120" s="427"/>
      <c r="AR120" s="427"/>
      <c r="AS120" s="427"/>
      <c r="AT120" s="427"/>
      <c r="AU120" s="427"/>
      <c r="AV120" s="427"/>
      <c r="AW120" s="427"/>
      <c r="AX120" s="427"/>
      <c r="AY120" s="427"/>
      <c r="AZ120" s="427"/>
      <c r="BA120" s="427"/>
      <c r="BB120" s="427"/>
      <c r="BC120" s="427"/>
      <c r="BD120" s="427"/>
      <c r="BI120" s="45"/>
    </row>
    <row r="121" spans="2:65" s="1" customFormat="1" ht="12.75" hidden="1" customHeight="1" x14ac:dyDescent="0.2">
      <c r="B121" s="426"/>
      <c r="C121" s="427"/>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427"/>
      <c r="AE121" s="427"/>
      <c r="AF121" s="427"/>
      <c r="AG121" s="427"/>
      <c r="AH121" s="427"/>
      <c r="AI121" s="427"/>
      <c r="AJ121" s="427"/>
      <c r="AK121" s="427"/>
      <c r="AL121" s="427"/>
      <c r="AM121" s="427"/>
      <c r="AN121" s="427"/>
      <c r="AO121" s="427"/>
      <c r="AP121" s="427"/>
      <c r="AQ121" s="427"/>
      <c r="AR121" s="427"/>
      <c r="AS121" s="427"/>
      <c r="AT121" s="427"/>
      <c r="AU121" s="427"/>
      <c r="AV121" s="427"/>
      <c r="AW121" s="427"/>
      <c r="AX121" s="427"/>
      <c r="AY121" s="427"/>
      <c r="AZ121" s="427"/>
      <c r="BA121" s="427"/>
      <c r="BB121" s="427"/>
      <c r="BC121" s="427"/>
      <c r="BD121" s="427"/>
      <c r="BI121" s="45"/>
    </row>
    <row r="122" spans="2:65" s="1" customFormat="1" ht="12.75" hidden="1" customHeight="1" x14ac:dyDescent="0.2">
      <c r="B122" s="426"/>
      <c r="C122" s="427" t="s">
        <v>10</v>
      </c>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27"/>
      <c r="AD122" s="427"/>
      <c r="AE122" s="427"/>
      <c r="AF122" s="427"/>
      <c r="AG122" s="427"/>
      <c r="AH122" s="427"/>
      <c r="AI122" s="427"/>
      <c r="AJ122" s="427"/>
      <c r="AK122" s="427"/>
      <c r="AL122" s="427"/>
      <c r="AM122" s="427"/>
      <c r="AN122" s="427"/>
      <c r="AO122" s="427"/>
      <c r="AP122" s="427"/>
      <c r="AQ122" s="427"/>
      <c r="AR122" s="427"/>
      <c r="AS122" s="427"/>
      <c r="AT122" s="427"/>
      <c r="AU122" s="427"/>
      <c r="AV122" s="427"/>
      <c r="AW122" s="427"/>
      <c r="AX122" s="427"/>
      <c r="AY122" s="427"/>
      <c r="AZ122" s="427"/>
      <c r="BA122" s="427"/>
      <c r="BB122" s="427"/>
      <c r="BC122" s="427"/>
      <c r="BD122" s="427"/>
      <c r="BI122" s="45"/>
    </row>
    <row r="123" spans="2:65" s="1" customFormat="1" ht="12.75" hidden="1" customHeight="1" x14ac:dyDescent="0.2">
      <c r="B123" s="426"/>
      <c r="C123" s="427" t="s">
        <v>11</v>
      </c>
      <c r="D123" s="427"/>
      <c r="E123" s="427"/>
      <c r="F123" s="427"/>
      <c r="G123" s="427"/>
      <c r="H123" s="427"/>
      <c r="I123" s="427"/>
      <c r="J123" s="427"/>
      <c r="K123" s="427"/>
      <c r="L123" s="427" t="s">
        <v>3</v>
      </c>
      <c r="M123" s="427"/>
      <c r="N123" s="427"/>
      <c r="O123" s="427"/>
      <c r="P123" s="427"/>
      <c r="Q123" s="427"/>
      <c r="R123" s="427"/>
      <c r="S123" s="427"/>
      <c r="T123" s="427"/>
      <c r="U123" s="427"/>
      <c r="V123" s="427"/>
      <c r="W123" s="427"/>
      <c r="X123" s="427"/>
      <c r="Y123" s="427"/>
      <c r="Z123" s="427"/>
      <c r="AA123" s="427"/>
      <c r="AB123" s="427" t="s">
        <v>73</v>
      </c>
      <c r="AC123" s="427"/>
      <c r="AD123" s="427"/>
      <c r="AE123" s="427"/>
      <c r="AF123" s="427"/>
      <c r="AG123" s="427"/>
      <c r="AH123" s="427"/>
      <c r="AI123" s="427" t="s">
        <v>7</v>
      </c>
      <c r="AJ123" s="427"/>
      <c r="AK123" s="427"/>
      <c r="AL123" s="427"/>
      <c r="AM123" s="427"/>
      <c r="AN123" s="427"/>
      <c r="AO123" s="427"/>
      <c r="AP123" s="427" t="s">
        <v>8</v>
      </c>
      <c r="AQ123" s="427"/>
      <c r="AR123" s="427"/>
      <c r="AS123" s="427"/>
      <c r="AT123" s="427"/>
      <c r="AU123" s="427"/>
      <c r="AV123" s="427"/>
      <c r="AW123" s="427" t="s">
        <v>9</v>
      </c>
      <c r="AX123" s="427"/>
      <c r="AY123" s="427"/>
      <c r="AZ123" s="427"/>
      <c r="BA123" s="427"/>
      <c r="BB123" s="427"/>
      <c r="BC123" s="427"/>
      <c r="BD123" s="427"/>
      <c r="BI123" s="45"/>
    </row>
    <row r="124" spans="2:65" s="1" customFormat="1" ht="12.75" hidden="1" customHeight="1" x14ac:dyDescent="0.2">
      <c r="B124" s="426"/>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427"/>
      <c r="AC124" s="427"/>
      <c r="AD124" s="427"/>
      <c r="AE124" s="427"/>
      <c r="AF124" s="427"/>
      <c r="AG124" s="427"/>
      <c r="AH124" s="427"/>
      <c r="AI124" s="427"/>
      <c r="AJ124" s="427"/>
      <c r="AK124" s="427"/>
      <c r="AL124" s="427"/>
      <c r="AM124" s="427"/>
      <c r="AN124" s="427"/>
      <c r="AO124" s="427"/>
      <c r="AP124" s="427"/>
      <c r="AQ124" s="427"/>
      <c r="AR124" s="427"/>
      <c r="AS124" s="427"/>
      <c r="AT124" s="427"/>
      <c r="AU124" s="427"/>
      <c r="AV124" s="427"/>
      <c r="AW124" s="427"/>
      <c r="AX124" s="427"/>
      <c r="AY124" s="427"/>
      <c r="AZ124" s="427"/>
      <c r="BA124" s="427"/>
      <c r="BB124" s="427"/>
      <c r="BC124" s="427"/>
      <c r="BD124" s="427"/>
      <c r="BI124" s="45"/>
    </row>
    <row r="125" spans="2:65" s="1" customFormat="1" ht="12.75" hidden="1" customHeight="1" x14ac:dyDescent="0.2">
      <c r="B125" s="426"/>
      <c r="C125" s="427"/>
      <c r="D125" s="427"/>
      <c r="E125" s="427"/>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427"/>
      <c r="AC125" s="427"/>
      <c r="AD125" s="427"/>
      <c r="AE125" s="427"/>
      <c r="AF125" s="427"/>
      <c r="AG125" s="427"/>
      <c r="AH125" s="427"/>
      <c r="AI125" s="427"/>
      <c r="AJ125" s="427"/>
      <c r="AK125" s="427"/>
      <c r="AL125" s="427"/>
      <c r="AM125" s="427"/>
      <c r="AN125" s="427"/>
      <c r="AO125" s="427"/>
      <c r="AP125" s="427"/>
      <c r="AQ125" s="427"/>
      <c r="AR125" s="427"/>
      <c r="AS125" s="427"/>
      <c r="AT125" s="427"/>
      <c r="AU125" s="427"/>
      <c r="AV125" s="427"/>
      <c r="AW125" s="427"/>
      <c r="AX125" s="427"/>
      <c r="AY125" s="427"/>
      <c r="AZ125" s="427"/>
      <c r="BA125" s="427"/>
      <c r="BB125" s="427"/>
      <c r="BC125" s="427"/>
      <c r="BD125" s="427"/>
      <c r="BI125" s="45"/>
    </row>
    <row r="126" spans="2:65" s="1" customFormat="1" ht="12.75" hidden="1" customHeight="1" x14ac:dyDescent="0.2">
      <c r="B126" s="426"/>
      <c r="C126" s="427"/>
      <c r="D126" s="427"/>
      <c r="E126" s="427"/>
      <c r="F126" s="427"/>
      <c r="G126" s="427"/>
      <c r="H126" s="427"/>
      <c r="I126" s="427"/>
      <c r="J126" s="427"/>
      <c r="K126" s="427"/>
      <c r="L126" s="427"/>
      <c r="M126" s="427"/>
      <c r="N126" s="427"/>
      <c r="O126" s="427"/>
      <c r="P126" s="427"/>
      <c r="Q126" s="427"/>
      <c r="R126" s="427"/>
      <c r="S126" s="427"/>
      <c r="T126" s="427"/>
      <c r="U126" s="427"/>
      <c r="V126" s="427"/>
      <c r="W126" s="427"/>
      <c r="X126" s="427"/>
      <c r="Y126" s="427"/>
      <c r="Z126" s="427"/>
      <c r="AA126" s="427"/>
      <c r="AB126" s="427"/>
      <c r="AC126" s="427"/>
      <c r="AD126" s="427"/>
      <c r="AE126" s="427"/>
      <c r="AF126" s="427"/>
      <c r="AG126" s="427"/>
      <c r="AH126" s="427"/>
      <c r="AI126" s="427"/>
      <c r="AJ126" s="427"/>
      <c r="AK126" s="427"/>
      <c r="AL126" s="427"/>
      <c r="AM126" s="427"/>
      <c r="AN126" s="427"/>
      <c r="AO126" s="427"/>
      <c r="AP126" s="427"/>
      <c r="AQ126" s="427"/>
      <c r="AR126" s="427"/>
      <c r="AS126" s="427"/>
      <c r="AT126" s="427"/>
      <c r="AU126" s="427"/>
      <c r="AV126" s="427"/>
      <c r="AW126" s="427"/>
      <c r="AX126" s="427"/>
      <c r="AY126" s="427"/>
      <c r="AZ126" s="427"/>
      <c r="BA126" s="427"/>
      <c r="BB126" s="427"/>
      <c r="BC126" s="427"/>
      <c r="BD126" s="427"/>
      <c r="BI126" s="45"/>
    </row>
    <row r="127" spans="2:65" s="1" customFormat="1" ht="12.75" hidden="1" customHeight="1" x14ac:dyDescent="0.2">
      <c r="B127" s="426"/>
      <c r="C127" s="427"/>
      <c r="D127" s="427"/>
      <c r="E127" s="427"/>
      <c r="F127" s="427"/>
      <c r="G127" s="427"/>
      <c r="H127" s="427"/>
      <c r="I127" s="427"/>
      <c r="J127" s="427"/>
      <c r="K127" s="427"/>
      <c r="L127" s="427"/>
      <c r="M127" s="427"/>
      <c r="N127" s="427"/>
      <c r="O127" s="427"/>
      <c r="P127" s="427"/>
      <c r="Q127" s="427"/>
      <c r="R127" s="427"/>
      <c r="S127" s="427"/>
      <c r="T127" s="427"/>
      <c r="U127" s="427"/>
      <c r="V127" s="427"/>
      <c r="W127" s="427"/>
      <c r="X127" s="427"/>
      <c r="Y127" s="427"/>
      <c r="Z127" s="427"/>
      <c r="AA127" s="427"/>
      <c r="AB127" s="427"/>
      <c r="AC127" s="427"/>
      <c r="AD127" s="427"/>
      <c r="AE127" s="427"/>
      <c r="AF127" s="427"/>
      <c r="AG127" s="427"/>
      <c r="AH127" s="427"/>
      <c r="AI127" s="427"/>
      <c r="AJ127" s="427"/>
      <c r="AK127" s="427"/>
      <c r="AL127" s="427"/>
      <c r="AM127" s="427"/>
      <c r="AN127" s="427"/>
      <c r="AO127" s="427"/>
      <c r="AP127" s="427"/>
      <c r="AQ127" s="427"/>
      <c r="AR127" s="427"/>
      <c r="AS127" s="427"/>
      <c r="AT127" s="427"/>
      <c r="AU127" s="427"/>
      <c r="AV127" s="427"/>
      <c r="AW127" s="427"/>
      <c r="AX127" s="427"/>
      <c r="AY127" s="427"/>
      <c r="AZ127" s="427"/>
      <c r="BA127" s="427"/>
      <c r="BB127" s="427"/>
      <c r="BC127" s="427"/>
      <c r="BD127" s="427"/>
      <c r="BI127" s="45"/>
    </row>
    <row r="128" spans="2:65" s="1" customFormat="1" ht="12.75" hidden="1" customHeight="1" x14ac:dyDescent="0.2">
      <c r="B128" s="426"/>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7"/>
      <c r="BB128" s="427"/>
      <c r="BC128" s="427"/>
      <c r="BD128" s="427"/>
      <c r="BI128" s="45"/>
    </row>
    <row r="129" spans="2:74" ht="12.75" hidden="1" customHeight="1" x14ac:dyDescent="0.2">
      <c r="B129" s="426"/>
      <c r="C129" s="427"/>
      <c r="D129" s="427"/>
      <c r="E129" s="427"/>
      <c r="F129" s="427"/>
      <c r="G129" s="427"/>
      <c r="H129" s="427"/>
      <c r="I129" s="427"/>
      <c r="J129" s="427"/>
      <c r="K129" s="427"/>
      <c r="L129" s="427"/>
      <c r="M129" s="427"/>
      <c r="N129" s="427"/>
      <c r="O129" s="427"/>
      <c r="P129" s="427"/>
      <c r="Q129" s="427"/>
      <c r="R129" s="427"/>
      <c r="S129" s="427"/>
      <c r="T129" s="427"/>
      <c r="U129" s="427"/>
      <c r="V129" s="427"/>
      <c r="W129" s="427"/>
      <c r="X129" s="427"/>
      <c r="Y129" s="427"/>
      <c r="Z129" s="427"/>
      <c r="AA129" s="427"/>
      <c r="AB129" s="427"/>
      <c r="AC129" s="427"/>
      <c r="AD129" s="427"/>
      <c r="AE129" s="427"/>
      <c r="AF129" s="427"/>
      <c r="AG129" s="427"/>
      <c r="AH129" s="427"/>
      <c r="AI129" s="427"/>
      <c r="AJ129" s="427"/>
      <c r="AK129" s="427"/>
      <c r="AL129" s="427"/>
      <c r="AM129" s="427"/>
      <c r="AN129" s="427"/>
      <c r="AO129" s="427"/>
      <c r="AP129" s="427"/>
      <c r="AQ129" s="427"/>
      <c r="AR129" s="427"/>
      <c r="AS129" s="427"/>
      <c r="AT129" s="427"/>
      <c r="AU129" s="427"/>
      <c r="AV129" s="427"/>
      <c r="AW129" s="427"/>
      <c r="AX129" s="427"/>
      <c r="AY129" s="427"/>
      <c r="AZ129" s="427"/>
      <c r="BA129" s="427"/>
      <c r="BB129" s="427"/>
      <c r="BC129" s="427"/>
      <c r="BD129" s="427"/>
      <c r="BI129" s="45"/>
      <c r="BM129" s="1"/>
      <c r="BN129" s="1"/>
      <c r="BO129" s="1"/>
      <c r="BP129" s="1"/>
      <c r="BQ129" s="1"/>
      <c r="BR129" s="1"/>
      <c r="BS129" s="1"/>
      <c r="BT129" s="1"/>
      <c r="BU129" s="1"/>
      <c r="BV129" s="1"/>
    </row>
    <row r="130" spans="2:74" ht="12.75" hidden="1" customHeight="1" x14ac:dyDescent="0.2">
      <c r="B130" s="426"/>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427"/>
      <c r="AB130" s="427"/>
      <c r="AC130" s="427"/>
      <c r="AD130" s="427"/>
      <c r="AE130" s="427"/>
      <c r="AF130" s="427"/>
      <c r="AG130" s="427"/>
      <c r="AH130" s="427"/>
      <c r="AI130" s="427"/>
      <c r="AJ130" s="427"/>
      <c r="AK130" s="427"/>
      <c r="AL130" s="427"/>
      <c r="AM130" s="427"/>
      <c r="AN130" s="427"/>
      <c r="AO130" s="427"/>
      <c r="AP130" s="427"/>
      <c r="AQ130" s="427"/>
      <c r="AR130" s="427"/>
      <c r="AS130" s="427"/>
      <c r="AT130" s="427"/>
      <c r="AU130" s="427"/>
      <c r="AV130" s="427"/>
      <c r="AW130" s="427"/>
      <c r="AX130" s="427"/>
      <c r="AY130" s="427"/>
      <c r="AZ130" s="427"/>
      <c r="BA130" s="427"/>
      <c r="BB130" s="427"/>
      <c r="BC130" s="427"/>
      <c r="BD130" s="427"/>
      <c r="BI130" s="45"/>
      <c r="BM130" s="1"/>
      <c r="BN130" s="1"/>
      <c r="BO130" s="1"/>
      <c r="BP130" s="1"/>
      <c r="BQ130" s="1"/>
      <c r="BR130" s="1"/>
      <c r="BS130" s="1"/>
      <c r="BT130" s="1"/>
      <c r="BU130" s="1"/>
      <c r="BV130" s="1"/>
    </row>
    <row r="131" spans="2:74" ht="14.25" hidden="1" customHeight="1" x14ac:dyDescent="0.2">
      <c r="B131" s="428"/>
      <c r="C131" s="429"/>
      <c r="D131" s="429"/>
      <c r="E131" s="429"/>
      <c r="F131" s="429"/>
      <c r="G131" s="429"/>
      <c r="H131" s="429"/>
      <c r="I131" s="429"/>
      <c r="J131" s="429"/>
      <c r="K131" s="429"/>
      <c r="L131" s="429"/>
      <c r="M131" s="429"/>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29"/>
      <c r="AL131" s="429"/>
      <c r="AM131" s="429"/>
      <c r="AN131" s="429"/>
      <c r="AO131" s="429"/>
      <c r="AP131" s="429"/>
      <c r="AQ131" s="429"/>
      <c r="AR131" s="429"/>
      <c r="AS131" s="429"/>
      <c r="AT131" s="429"/>
      <c r="AU131" s="429"/>
      <c r="AV131" s="429"/>
      <c r="AW131" s="429"/>
      <c r="AX131" s="429"/>
      <c r="AY131" s="429"/>
      <c r="AZ131" s="429"/>
      <c r="BA131" s="429"/>
      <c r="BB131" s="429"/>
      <c r="BC131" s="429"/>
      <c r="BD131" s="430"/>
      <c r="BI131" s="45"/>
      <c r="BM131" s="1"/>
      <c r="BN131" s="1"/>
      <c r="BO131" s="1"/>
      <c r="BP131" s="1"/>
      <c r="BQ131" s="1"/>
      <c r="BR131" s="1"/>
      <c r="BS131" s="1"/>
      <c r="BT131" s="1"/>
      <c r="BU131" s="1"/>
      <c r="BV131" s="1"/>
    </row>
    <row r="132" spans="2:74" ht="21.6" customHeight="1" x14ac:dyDescent="0.2">
      <c r="B132" s="431" t="s">
        <v>17</v>
      </c>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2"/>
      <c r="AY132" s="432"/>
      <c r="AZ132" s="432"/>
      <c r="BA132" s="432"/>
      <c r="BB132" s="432"/>
      <c r="BC132" s="432"/>
      <c r="BD132" s="433"/>
      <c r="BI132" s="45"/>
      <c r="BM132" s="1"/>
      <c r="BN132" s="1"/>
      <c r="BO132" s="1"/>
      <c r="BP132" s="1"/>
      <c r="BQ132" s="1"/>
      <c r="BR132" s="1"/>
      <c r="BS132" s="1"/>
      <c r="BT132" s="1"/>
      <c r="BU132" s="1"/>
      <c r="BV132" s="1"/>
    </row>
    <row r="133" spans="2:74" ht="24" customHeight="1" x14ac:dyDescent="0.2">
      <c r="B133" s="76"/>
      <c r="C133" s="422" t="s">
        <v>18</v>
      </c>
      <c r="D133" s="434"/>
      <c r="E133" s="434"/>
      <c r="F133" s="434"/>
      <c r="G133" s="434"/>
      <c r="H133" s="434"/>
      <c r="I133" s="434"/>
      <c r="J133" s="434"/>
      <c r="K133" s="434"/>
      <c r="L133" s="434"/>
      <c r="M133" s="434"/>
      <c r="N133" s="434"/>
      <c r="O133" s="434"/>
      <c r="P133" s="434"/>
      <c r="Q133" s="434"/>
      <c r="R133" s="434"/>
      <c r="S133" s="434"/>
      <c r="T133" s="434"/>
      <c r="U133" s="434"/>
      <c r="V133" s="434"/>
      <c r="W133" s="434"/>
      <c r="X133" s="434"/>
      <c r="Y133" s="434"/>
      <c r="Z133" s="434"/>
      <c r="AA133" s="434"/>
      <c r="AB133" s="434"/>
      <c r="AC133" s="434"/>
      <c r="AD133" s="434"/>
      <c r="AE133" s="434"/>
      <c r="AF133" s="434"/>
      <c r="AG133" s="434"/>
      <c r="AH133" s="434"/>
      <c r="AI133" s="434"/>
      <c r="AJ133" s="434"/>
      <c r="AK133" s="434"/>
      <c r="AL133" s="435"/>
      <c r="AM133" s="436" t="s">
        <v>91</v>
      </c>
      <c r="AN133" s="437"/>
      <c r="AO133" s="437"/>
      <c r="AP133" s="437"/>
      <c r="AQ133" s="437"/>
      <c r="AR133" s="437"/>
      <c r="AS133" s="437"/>
      <c r="AT133" s="437"/>
      <c r="AU133" s="437"/>
      <c r="AV133" s="437"/>
      <c r="AW133" s="437"/>
      <c r="AX133" s="437"/>
      <c r="AY133" s="437"/>
      <c r="AZ133" s="437"/>
      <c r="BA133" s="437"/>
      <c r="BB133" s="437"/>
      <c r="BC133" s="438"/>
      <c r="BD133" s="77"/>
      <c r="BF133" s="49" t="s">
        <v>91</v>
      </c>
      <c r="BG133" s="50" t="s">
        <v>19</v>
      </c>
      <c r="BH133" s="50" t="s">
        <v>20</v>
      </c>
      <c r="BI133" s="45"/>
      <c r="BM133" s="1"/>
      <c r="BN133" s="1"/>
      <c r="BO133" s="1"/>
      <c r="BP133" s="1"/>
      <c r="BQ133" s="1"/>
      <c r="BR133" s="1"/>
      <c r="BS133" s="1"/>
      <c r="BT133" s="1"/>
      <c r="BU133" s="1"/>
      <c r="BV133" s="1"/>
    </row>
    <row r="134" spans="2:74" ht="12.75" customHeight="1" x14ac:dyDescent="0.2">
      <c r="B134" s="439"/>
      <c r="C134" s="440"/>
      <c r="D134" s="440"/>
      <c r="E134" s="440"/>
      <c r="F134" s="440"/>
      <c r="G134" s="440"/>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440"/>
      <c r="AN134" s="440"/>
      <c r="AO134" s="440"/>
      <c r="AP134" s="440"/>
      <c r="AQ134" s="440"/>
      <c r="AR134" s="440"/>
      <c r="AS134" s="440"/>
      <c r="AT134" s="440"/>
      <c r="AU134" s="440"/>
      <c r="AV134" s="440"/>
      <c r="AW134" s="440"/>
      <c r="AX134" s="440"/>
      <c r="AY134" s="440"/>
      <c r="AZ134" s="440"/>
      <c r="BA134" s="440"/>
      <c r="BB134" s="440"/>
      <c r="BC134" s="440"/>
      <c r="BD134" s="441"/>
      <c r="BI134" s="45"/>
      <c r="BM134" s="1"/>
      <c r="BN134" s="1"/>
      <c r="BO134" s="1"/>
      <c r="BP134" s="1"/>
      <c r="BQ134" s="1"/>
      <c r="BR134" s="1"/>
      <c r="BS134" s="1"/>
      <c r="BT134" s="1"/>
      <c r="BU134" s="1"/>
      <c r="BV134" s="1"/>
    </row>
    <row r="135" spans="2:74" ht="18" customHeight="1" x14ac:dyDescent="0.2">
      <c r="B135" s="414"/>
      <c r="C135" s="416" t="s">
        <v>10</v>
      </c>
      <c r="D135" s="416"/>
      <c r="E135" s="416"/>
      <c r="F135" s="416"/>
      <c r="G135" s="416"/>
      <c r="H135" s="416"/>
      <c r="I135" s="416"/>
      <c r="J135" s="416"/>
      <c r="K135" s="416"/>
      <c r="L135" s="416"/>
      <c r="M135" s="416"/>
      <c r="N135" s="416"/>
      <c r="O135" s="416"/>
      <c r="P135" s="416"/>
      <c r="Q135" s="416"/>
      <c r="R135" s="416"/>
      <c r="S135" s="416"/>
      <c r="T135" s="416"/>
      <c r="U135" s="416"/>
      <c r="V135" s="416"/>
      <c r="W135" s="416"/>
      <c r="X135" s="416"/>
      <c r="Y135" s="416"/>
      <c r="Z135" s="416"/>
      <c r="AA135" s="416"/>
      <c r="AB135" s="416"/>
      <c r="AC135" s="416"/>
      <c r="AD135" s="416"/>
      <c r="AE135" s="416"/>
      <c r="AF135" s="416"/>
      <c r="AG135" s="416"/>
      <c r="AH135" s="416"/>
      <c r="AI135" s="416"/>
      <c r="AJ135" s="416"/>
      <c r="AK135" s="416"/>
      <c r="AL135" s="416"/>
      <c r="AM135" s="416"/>
      <c r="AN135" s="416"/>
      <c r="AO135" s="416"/>
      <c r="AP135" s="416"/>
      <c r="AQ135" s="416"/>
      <c r="AR135" s="416"/>
      <c r="AS135" s="416"/>
      <c r="AT135" s="416"/>
      <c r="AU135" s="416"/>
      <c r="AV135" s="416"/>
      <c r="AW135" s="416"/>
      <c r="AX135" s="416"/>
      <c r="AY135" s="416"/>
      <c r="AZ135" s="416"/>
      <c r="BA135" s="416"/>
      <c r="BB135" s="416"/>
      <c r="BC135" s="416"/>
      <c r="BD135" s="417"/>
      <c r="BI135" s="45"/>
      <c r="BM135" s="1"/>
      <c r="BN135" s="1"/>
      <c r="BO135" s="1"/>
      <c r="BP135" s="1"/>
      <c r="BQ135" s="1"/>
      <c r="BR135" s="1"/>
      <c r="BS135" s="1"/>
      <c r="BT135" s="1"/>
      <c r="BU135" s="1"/>
      <c r="BV135" s="1"/>
    </row>
    <row r="136" spans="2:74" ht="27" customHeight="1" x14ac:dyDescent="0.2">
      <c r="B136" s="414"/>
      <c r="C136" s="419" t="s">
        <v>11</v>
      </c>
      <c r="D136" s="420"/>
      <c r="E136" s="420"/>
      <c r="F136" s="420"/>
      <c r="G136" s="420"/>
      <c r="H136" s="420"/>
      <c r="I136" s="420"/>
      <c r="J136" s="420"/>
      <c r="K136" s="421"/>
      <c r="L136" s="422" t="s">
        <v>3</v>
      </c>
      <c r="M136" s="423"/>
      <c r="N136" s="423"/>
      <c r="O136" s="423"/>
      <c r="P136" s="423"/>
      <c r="Q136" s="423"/>
      <c r="R136" s="423"/>
      <c r="S136" s="423"/>
      <c r="T136" s="423"/>
      <c r="U136" s="423"/>
      <c r="V136" s="423"/>
      <c r="W136" s="423"/>
      <c r="X136" s="423"/>
      <c r="Y136" s="423"/>
      <c r="Z136" s="423"/>
      <c r="AA136" s="424"/>
      <c r="AB136" s="425" t="s">
        <v>92</v>
      </c>
      <c r="AC136" s="420"/>
      <c r="AD136" s="420"/>
      <c r="AE136" s="420"/>
      <c r="AF136" s="420"/>
      <c r="AG136" s="420"/>
      <c r="AH136" s="421"/>
      <c r="AI136" s="425" t="s">
        <v>7</v>
      </c>
      <c r="AJ136" s="420"/>
      <c r="AK136" s="420"/>
      <c r="AL136" s="420"/>
      <c r="AM136" s="420"/>
      <c r="AN136" s="420"/>
      <c r="AO136" s="421"/>
      <c r="AP136" s="425" t="s">
        <v>8</v>
      </c>
      <c r="AQ136" s="420"/>
      <c r="AR136" s="420"/>
      <c r="AS136" s="420"/>
      <c r="AT136" s="420"/>
      <c r="AU136" s="420"/>
      <c r="AV136" s="421"/>
      <c r="AW136" s="425" t="s">
        <v>9</v>
      </c>
      <c r="AX136" s="420"/>
      <c r="AY136" s="420"/>
      <c r="AZ136" s="420"/>
      <c r="BA136" s="420"/>
      <c r="BB136" s="420"/>
      <c r="BC136" s="421"/>
      <c r="BD136" s="417"/>
      <c r="BI136" s="45"/>
      <c r="BM136" s="1"/>
      <c r="BN136" s="1"/>
      <c r="BO136" s="1"/>
      <c r="BP136" s="1"/>
      <c r="BQ136" s="1"/>
      <c r="BR136" s="1"/>
      <c r="BS136" s="1"/>
      <c r="BT136" s="1"/>
      <c r="BU136" s="1"/>
      <c r="BV136" s="1"/>
    </row>
    <row r="137" spans="2:74" ht="23.25" customHeight="1" x14ac:dyDescent="0.2">
      <c r="B137" s="414"/>
      <c r="C137" s="409"/>
      <c r="D137" s="409"/>
      <c r="E137" s="409"/>
      <c r="F137" s="409"/>
      <c r="G137" s="409"/>
      <c r="H137" s="409"/>
      <c r="I137" s="409"/>
      <c r="J137" s="409"/>
      <c r="K137" s="409"/>
      <c r="L137" s="410"/>
      <c r="M137" s="411"/>
      <c r="N137" s="411"/>
      <c r="O137" s="411"/>
      <c r="P137" s="411"/>
      <c r="Q137" s="411"/>
      <c r="R137" s="411"/>
      <c r="S137" s="411"/>
      <c r="T137" s="411"/>
      <c r="U137" s="411"/>
      <c r="V137" s="411"/>
      <c r="W137" s="411"/>
      <c r="X137" s="411"/>
      <c r="Y137" s="411"/>
      <c r="Z137" s="411"/>
      <c r="AA137" s="412"/>
      <c r="AB137" s="413"/>
      <c r="AC137" s="413"/>
      <c r="AD137" s="413"/>
      <c r="AE137" s="413"/>
      <c r="AF137" s="413"/>
      <c r="AG137" s="413"/>
      <c r="AH137" s="413"/>
      <c r="AI137" s="409"/>
      <c r="AJ137" s="409"/>
      <c r="AK137" s="409"/>
      <c r="AL137" s="409"/>
      <c r="AM137" s="409"/>
      <c r="AN137" s="409"/>
      <c r="AO137" s="409"/>
      <c r="AP137" s="409"/>
      <c r="AQ137" s="409"/>
      <c r="AR137" s="409"/>
      <c r="AS137" s="409"/>
      <c r="AT137" s="409"/>
      <c r="AU137" s="409"/>
      <c r="AV137" s="409"/>
      <c r="AW137" s="409"/>
      <c r="AX137" s="409"/>
      <c r="AY137" s="409"/>
      <c r="AZ137" s="409"/>
      <c r="BA137" s="409"/>
      <c r="BB137" s="409"/>
      <c r="BC137" s="409"/>
      <c r="BD137" s="417"/>
      <c r="BI137" s="45"/>
      <c r="BM137" s="1"/>
      <c r="BN137" s="1"/>
      <c r="BO137" s="1"/>
      <c r="BP137" s="1"/>
      <c r="BQ137" s="1"/>
      <c r="BR137" s="1"/>
      <c r="BS137" s="1"/>
      <c r="BT137" s="1"/>
      <c r="BU137" s="1"/>
      <c r="BV137" s="1"/>
    </row>
    <row r="138" spans="2:74" ht="23.25" customHeight="1" x14ac:dyDescent="0.2">
      <c r="B138" s="414"/>
      <c r="C138" s="409"/>
      <c r="D138" s="409"/>
      <c r="E138" s="409"/>
      <c r="F138" s="409"/>
      <c r="G138" s="409"/>
      <c r="H138" s="409"/>
      <c r="I138" s="409"/>
      <c r="J138" s="409"/>
      <c r="K138" s="409"/>
      <c r="L138" s="410"/>
      <c r="M138" s="411"/>
      <c r="N138" s="411"/>
      <c r="O138" s="411"/>
      <c r="P138" s="411"/>
      <c r="Q138" s="411"/>
      <c r="R138" s="411"/>
      <c r="S138" s="411"/>
      <c r="T138" s="411"/>
      <c r="U138" s="411"/>
      <c r="V138" s="411"/>
      <c r="W138" s="411"/>
      <c r="X138" s="411"/>
      <c r="Y138" s="411"/>
      <c r="Z138" s="411"/>
      <c r="AA138" s="412"/>
      <c r="AB138" s="413"/>
      <c r="AC138" s="413"/>
      <c r="AD138" s="413"/>
      <c r="AE138" s="413"/>
      <c r="AF138" s="413"/>
      <c r="AG138" s="413"/>
      <c r="AH138" s="413"/>
      <c r="AI138" s="409"/>
      <c r="AJ138" s="409"/>
      <c r="AK138" s="409"/>
      <c r="AL138" s="409"/>
      <c r="AM138" s="409"/>
      <c r="AN138" s="409"/>
      <c r="AO138" s="409"/>
      <c r="AP138" s="409"/>
      <c r="AQ138" s="409"/>
      <c r="AR138" s="409"/>
      <c r="AS138" s="409"/>
      <c r="AT138" s="409"/>
      <c r="AU138" s="409"/>
      <c r="AV138" s="409"/>
      <c r="AW138" s="409"/>
      <c r="AX138" s="409"/>
      <c r="AY138" s="409"/>
      <c r="AZ138" s="409"/>
      <c r="BA138" s="409"/>
      <c r="BB138" s="409"/>
      <c r="BC138" s="409"/>
      <c r="BD138" s="417"/>
      <c r="BI138" s="45"/>
      <c r="BM138" s="1"/>
      <c r="BN138" s="1"/>
      <c r="BO138" s="1"/>
      <c r="BP138" s="1"/>
      <c r="BQ138" s="1"/>
      <c r="BR138" s="1"/>
      <c r="BS138" s="1"/>
      <c r="BT138" s="1"/>
      <c r="BU138" s="1"/>
      <c r="BV138" s="1"/>
    </row>
    <row r="139" spans="2:74" ht="23.25" customHeight="1" x14ac:dyDescent="0.2">
      <c r="B139" s="414"/>
      <c r="C139" s="409"/>
      <c r="D139" s="409"/>
      <c r="E139" s="409"/>
      <c r="F139" s="409"/>
      <c r="G139" s="409"/>
      <c r="H139" s="409"/>
      <c r="I139" s="409"/>
      <c r="J139" s="409"/>
      <c r="K139" s="409"/>
      <c r="L139" s="410"/>
      <c r="M139" s="411"/>
      <c r="N139" s="411"/>
      <c r="O139" s="411"/>
      <c r="P139" s="411"/>
      <c r="Q139" s="411"/>
      <c r="R139" s="411"/>
      <c r="S139" s="411"/>
      <c r="T139" s="411"/>
      <c r="U139" s="411"/>
      <c r="V139" s="411"/>
      <c r="W139" s="411"/>
      <c r="X139" s="411"/>
      <c r="Y139" s="411"/>
      <c r="Z139" s="411"/>
      <c r="AA139" s="412"/>
      <c r="AB139" s="413"/>
      <c r="AC139" s="413"/>
      <c r="AD139" s="413"/>
      <c r="AE139" s="413"/>
      <c r="AF139" s="413"/>
      <c r="AG139" s="413"/>
      <c r="AH139" s="413"/>
      <c r="AI139" s="409"/>
      <c r="AJ139" s="409"/>
      <c r="AK139" s="409"/>
      <c r="AL139" s="409"/>
      <c r="AM139" s="409"/>
      <c r="AN139" s="409"/>
      <c r="AO139" s="409"/>
      <c r="AP139" s="409"/>
      <c r="AQ139" s="409"/>
      <c r="AR139" s="409"/>
      <c r="AS139" s="409"/>
      <c r="AT139" s="409"/>
      <c r="AU139" s="409"/>
      <c r="AV139" s="409"/>
      <c r="AW139" s="409"/>
      <c r="AX139" s="409"/>
      <c r="AY139" s="409"/>
      <c r="AZ139" s="409"/>
      <c r="BA139" s="409"/>
      <c r="BB139" s="409"/>
      <c r="BC139" s="409"/>
      <c r="BD139" s="417"/>
      <c r="BI139" s="45"/>
      <c r="BM139" s="1"/>
      <c r="BN139" s="1"/>
      <c r="BO139" s="1"/>
      <c r="BP139" s="1"/>
      <c r="BQ139" s="1"/>
      <c r="BR139" s="1"/>
      <c r="BS139" s="1"/>
      <c r="BT139" s="1"/>
      <c r="BU139" s="1"/>
      <c r="BV139" s="1"/>
    </row>
    <row r="140" spans="2:74" ht="23.25" hidden="1" customHeight="1" x14ac:dyDescent="0.2">
      <c r="B140" s="414"/>
      <c r="C140" s="409"/>
      <c r="D140" s="409"/>
      <c r="E140" s="409"/>
      <c r="F140" s="409"/>
      <c r="G140" s="409"/>
      <c r="H140" s="409"/>
      <c r="I140" s="409"/>
      <c r="J140" s="409"/>
      <c r="K140" s="409"/>
      <c r="L140" s="410"/>
      <c r="M140" s="411"/>
      <c r="N140" s="411"/>
      <c r="O140" s="411"/>
      <c r="P140" s="411"/>
      <c r="Q140" s="411"/>
      <c r="R140" s="411"/>
      <c r="S140" s="411"/>
      <c r="T140" s="411"/>
      <c r="U140" s="411"/>
      <c r="V140" s="411"/>
      <c r="W140" s="411"/>
      <c r="X140" s="411"/>
      <c r="Y140" s="411"/>
      <c r="Z140" s="411"/>
      <c r="AA140" s="412"/>
      <c r="AB140" s="413"/>
      <c r="AC140" s="413"/>
      <c r="AD140" s="413"/>
      <c r="AE140" s="413"/>
      <c r="AF140" s="413"/>
      <c r="AG140" s="413"/>
      <c r="AH140" s="413"/>
      <c r="AI140" s="409"/>
      <c r="AJ140" s="409"/>
      <c r="AK140" s="409"/>
      <c r="AL140" s="409"/>
      <c r="AM140" s="409"/>
      <c r="AN140" s="409"/>
      <c r="AO140" s="409"/>
      <c r="AP140" s="409"/>
      <c r="AQ140" s="409"/>
      <c r="AR140" s="409"/>
      <c r="AS140" s="409"/>
      <c r="AT140" s="409"/>
      <c r="AU140" s="409"/>
      <c r="AV140" s="409"/>
      <c r="AW140" s="409"/>
      <c r="AX140" s="409"/>
      <c r="AY140" s="409"/>
      <c r="AZ140" s="409"/>
      <c r="BA140" s="409"/>
      <c r="BB140" s="409"/>
      <c r="BC140" s="409"/>
      <c r="BD140" s="417"/>
      <c r="BI140" s="45"/>
      <c r="BM140" s="1"/>
      <c r="BN140" s="1"/>
      <c r="BO140" s="1"/>
      <c r="BP140" s="1"/>
      <c r="BQ140" s="1"/>
      <c r="BR140" s="1"/>
      <c r="BS140" s="1"/>
      <c r="BT140" s="1"/>
      <c r="BU140" s="1"/>
      <c r="BV140" s="1"/>
    </row>
    <row r="141" spans="2:74" ht="23.25" hidden="1" customHeight="1" x14ac:dyDescent="0.2">
      <c r="B141" s="414"/>
      <c r="C141" s="409"/>
      <c r="D141" s="409"/>
      <c r="E141" s="409"/>
      <c r="F141" s="409"/>
      <c r="G141" s="409"/>
      <c r="H141" s="409"/>
      <c r="I141" s="409"/>
      <c r="J141" s="409"/>
      <c r="K141" s="409"/>
      <c r="L141" s="410"/>
      <c r="M141" s="411"/>
      <c r="N141" s="411"/>
      <c r="O141" s="411"/>
      <c r="P141" s="411"/>
      <c r="Q141" s="411"/>
      <c r="R141" s="411"/>
      <c r="S141" s="411"/>
      <c r="T141" s="411"/>
      <c r="U141" s="411"/>
      <c r="V141" s="411"/>
      <c r="W141" s="411"/>
      <c r="X141" s="411"/>
      <c r="Y141" s="411"/>
      <c r="Z141" s="411"/>
      <c r="AA141" s="412"/>
      <c r="AB141" s="413"/>
      <c r="AC141" s="413"/>
      <c r="AD141" s="413"/>
      <c r="AE141" s="413"/>
      <c r="AF141" s="413"/>
      <c r="AG141" s="413"/>
      <c r="AH141" s="413"/>
      <c r="AI141" s="409"/>
      <c r="AJ141" s="409"/>
      <c r="AK141" s="409"/>
      <c r="AL141" s="409"/>
      <c r="AM141" s="409"/>
      <c r="AN141" s="409"/>
      <c r="AO141" s="409"/>
      <c r="AP141" s="409"/>
      <c r="AQ141" s="409"/>
      <c r="AR141" s="409"/>
      <c r="AS141" s="409"/>
      <c r="AT141" s="409"/>
      <c r="AU141" s="409"/>
      <c r="AV141" s="409"/>
      <c r="AW141" s="409"/>
      <c r="AX141" s="409"/>
      <c r="AY141" s="409"/>
      <c r="AZ141" s="409"/>
      <c r="BA141" s="409"/>
      <c r="BB141" s="409"/>
      <c r="BC141" s="409"/>
      <c r="BD141" s="417"/>
      <c r="BI141" s="45"/>
      <c r="BM141" s="1"/>
      <c r="BN141" s="1"/>
      <c r="BO141" s="1"/>
      <c r="BP141" s="1"/>
      <c r="BQ141" s="1"/>
      <c r="BR141" s="1"/>
      <c r="BS141" s="1"/>
      <c r="BT141" s="1"/>
      <c r="BU141" s="1"/>
      <c r="BV141" s="1"/>
    </row>
    <row r="142" spans="2:74" ht="23.25" hidden="1" customHeight="1" x14ac:dyDescent="0.2">
      <c r="B142" s="414"/>
      <c r="C142" s="409"/>
      <c r="D142" s="409"/>
      <c r="E142" s="409"/>
      <c r="F142" s="409"/>
      <c r="G142" s="409"/>
      <c r="H142" s="409"/>
      <c r="I142" s="409"/>
      <c r="J142" s="409"/>
      <c r="K142" s="409"/>
      <c r="L142" s="410"/>
      <c r="M142" s="411"/>
      <c r="N142" s="411"/>
      <c r="O142" s="411"/>
      <c r="P142" s="411"/>
      <c r="Q142" s="411"/>
      <c r="R142" s="411"/>
      <c r="S142" s="411"/>
      <c r="T142" s="411"/>
      <c r="U142" s="411"/>
      <c r="V142" s="411"/>
      <c r="W142" s="411"/>
      <c r="X142" s="411"/>
      <c r="Y142" s="411"/>
      <c r="Z142" s="411"/>
      <c r="AA142" s="412"/>
      <c r="AB142" s="413"/>
      <c r="AC142" s="413"/>
      <c r="AD142" s="413"/>
      <c r="AE142" s="413"/>
      <c r="AF142" s="413"/>
      <c r="AG142" s="413"/>
      <c r="AH142" s="413"/>
      <c r="AI142" s="409"/>
      <c r="AJ142" s="409"/>
      <c r="AK142" s="409"/>
      <c r="AL142" s="409"/>
      <c r="AM142" s="409"/>
      <c r="AN142" s="409"/>
      <c r="AO142" s="409"/>
      <c r="AP142" s="409"/>
      <c r="AQ142" s="409"/>
      <c r="AR142" s="409"/>
      <c r="AS142" s="409"/>
      <c r="AT142" s="409"/>
      <c r="AU142" s="409"/>
      <c r="AV142" s="409"/>
      <c r="AW142" s="409"/>
      <c r="AX142" s="409"/>
      <c r="AY142" s="409"/>
      <c r="AZ142" s="409"/>
      <c r="BA142" s="409"/>
      <c r="BB142" s="409"/>
      <c r="BC142" s="409"/>
      <c r="BD142" s="417"/>
      <c r="BI142" s="45"/>
      <c r="BM142" s="1"/>
      <c r="BN142" s="1"/>
      <c r="BO142" s="1"/>
      <c r="BP142" s="1"/>
      <c r="BQ142" s="1"/>
      <c r="BR142" s="1"/>
      <c r="BS142" s="1"/>
      <c r="BT142" s="1"/>
      <c r="BU142" s="1"/>
      <c r="BV142" s="1"/>
    </row>
    <row r="143" spans="2:74" ht="23.25" hidden="1" customHeight="1" x14ac:dyDescent="0.2">
      <c r="B143" s="414"/>
      <c r="C143" s="409"/>
      <c r="D143" s="409"/>
      <c r="E143" s="409"/>
      <c r="F143" s="409"/>
      <c r="G143" s="409"/>
      <c r="H143" s="409"/>
      <c r="I143" s="409"/>
      <c r="J143" s="409"/>
      <c r="K143" s="409"/>
      <c r="L143" s="410"/>
      <c r="M143" s="411"/>
      <c r="N143" s="411"/>
      <c r="O143" s="411"/>
      <c r="P143" s="411"/>
      <c r="Q143" s="411"/>
      <c r="R143" s="411"/>
      <c r="S143" s="411"/>
      <c r="T143" s="411"/>
      <c r="U143" s="411"/>
      <c r="V143" s="411"/>
      <c r="W143" s="411"/>
      <c r="X143" s="411"/>
      <c r="Y143" s="411"/>
      <c r="Z143" s="411"/>
      <c r="AA143" s="412"/>
      <c r="AB143" s="413"/>
      <c r="AC143" s="413"/>
      <c r="AD143" s="413"/>
      <c r="AE143" s="413"/>
      <c r="AF143" s="413"/>
      <c r="AG143" s="413"/>
      <c r="AH143" s="413"/>
      <c r="AI143" s="409"/>
      <c r="AJ143" s="409"/>
      <c r="AK143" s="409"/>
      <c r="AL143" s="409"/>
      <c r="AM143" s="409"/>
      <c r="AN143" s="409"/>
      <c r="AO143" s="409"/>
      <c r="AP143" s="409"/>
      <c r="AQ143" s="409"/>
      <c r="AR143" s="409"/>
      <c r="AS143" s="409"/>
      <c r="AT143" s="409"/>
      <c r="AU143" s="409"/>
      <c r="AV143" s="409"/>
      <c r="AW143" s="409"/>
      <c r="AX143" s="409"/>
      <c r="AY143" s="409"/>
      <c r="AZ143" s="409"/>
      <c r="BA143" s="409"/>
      <c r="BB143" s="409"/>
      <c r="BC143" s="409"/>
      <c r="BD143" s="417"/>
      <c r="BI143" s="45"/>
      <c r="BM143" s="1"/>
      <c r="BN143" s="1"/>
      <c r="BO143" s="1"/>
      <c r="BP143" s="1"/>
      <c r="BQ143" s="1"/>
      <c r="BR143" s="1"/>
      <c r="BS143" s="1"/>
      <c r="BT143" s="1"/>
      <c r="BU143" s="1"/>
      <c r="BV143" s="1"/>
    </row>
    <row r="144" spans="2:74" ht="8.25" customHeight="1" x14ac:dyDescent="0.2">
      <c r="B144" s="415"/>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c r="AZ144" s="78"/>
      <c r="BA144" s="78"/>
      <c r="BB144" s="78"/>
      <c r="BC144" s="78"/>
      <c r="BD144" s="418"/>
      <c r="BI144" s="45"/>
      <c r="BM144" s="1"/>
      <c r="BN144" s="1"/>
      <c r="BO144" s="1"/>
      <c r="BP144" s="1"/>
      <c r="BQ144" s="1"/>
      <c r="BR144" s="1"/>
      <c r="BS144" s="1"/>
      <c r="BT144" s="1"/>
      <c r="BU144" s="1"/>
      <c r="BV144" s="1"/>
    </row>
    <row r="145" spans="1:127" ht="25.5" customHeight="1" x14ac:dyDescent="0.25">
      <c r="A145" s="11"/>
      <c r="B145" s="40" t="s">
        <v>415</v>
      </c>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39"/>
      <c r="BI145" s="45"/>
      <c r="BM145" s="1"/>
      <c r="BN145" s="1"/>
      <c r="BO145" s="1"/>
      <c r="BP145" s="1"/>
      <c r="BQ145" s="1"/>
      <c r="BR145" s="1"/>
      <c r="BS145" s="1"/>
      <c r="BT145" s="1"/>
      <c r="BU145" s="1"/>
      <c r="BV145" s="1"/>
    </row>
    <row r="146" spans="1:127" ht="15.75" hidden="1" customHeight="1" x14ac:dyDescent="0.2">
      <c r="B146" s="382" t="s">
        <v>30</v>
      </c>
      <c r="C146" s="383"/>
      <c r="D146" s="383"/>
      <c r="E146" s="383"/>
      <c r="F146" s="383"/>
      <c r="G146" s="383"/>
      <c r="H146" s="383"/>
      <c r="I146" s="383"/>
      <c r="J146" s="383"/>
      <c r="K146" s="383"/>
      <c r="L146" s="383"/>
      <c r="M146" s="383"/>
      <c r="N146" s="383"/>
      <c r="O146" s="383"/>
      <c r="P146" s="383"/>
      <c r="Q146" s="383"/>
      <c r="R146" s="383"/>
      <c r="S146" s="383"/>
      <c r="T146" s="383"/>
      <c r="U146" s="383"/>
      <c r="V146" s="383"/>
      <c r="W146" s="383"/>
      <c r="X146" s="383"/>
      <c r="Y146" s="383"/>
      <c r="Z146" s="383"/>
      <c r="AA146" s="383"/>
      <c r="AB146" s="383"/>
      <c r="AC146" s="383"/>
      <c r="AD146" s="383"/>
      <c r="AE146" s="383"/>
      <c r="AF146" s="383"/>
      <c r="AG146" s="383"/>
      <c r="AH146" s="383"/>
      <c r="AI146" s="383"/>
      <c r="AJ146" s="383"/>
      <c r="AK146" s="383"/>
      <c r="AL146" s="383"/>
      <c r="AM146" s="383"/>
      <c r="AN146" s="383"/>
      <c r="AO146" s="383"/>
      <c r="AP146" s="383"/>
      <c r="AQ146" s="383"/>
      <c r="AR146" s="383"/>
      <c r="AS146" s="383"/>
      <c r="AT146" s="383"/>
      <c r="AU146" s="383"/>
      <c r="AV146" s="383"/>
      <c r="AW146" s="383"/>
      <c r="AX146" s="383"/>
      <c r="AY146" s="383"/>
      <c r="AZ146" s="383"/>
      <c r="BA146" s="383"/>
      <c r="BB146" s="383"/>
      <c r="BC146" s="383"/>
      <c r="BD146" s="383"/>
      <c r="BI146" s="45"/>
      <c r="BM146" s="1"/>
      <c r="BN146" s="1"/>
      <c r="BO146" s="1"/>
      <c r="BP146" s="1"/>
      <c r="BQ146" s="1"/>
      <c r="BR146" s="1"/>
      <c r="BS146" s="1"/>
      <c r="BT146" s="1"/>
      <c r="BU146" s="1"/>
      <c r="BV146" s="1"/>
    </row>
    <row r="147" spans="1:127" ht="25.5" customHeight="1" x14ac:dyDescent="0.2">
      <c r="B147" s="376" t="s">
        <v>46</v>
      </c>
      <c r="C147" s="297"/>
      <c r="D147" s="297"/>
      <c r="E147" s="297"/>
      <c r="F147" s="297"/>
      <c r="G147" s="297"/>
      <c r="H147" s="297"/>
      <c r="I147" s="297"/>
      <c r="J147" s="297"/>
      <c r="K147" s="297"/>
      <c r="L147" s="297"/>
      <c r="M147" s="297"/>
      <c r="N147" s="297"/>
      <c r="O147" s="297"/>
      <c r="P147" s="297"/>
      <c r="Q147" s="297"/>
      <c r="R147" s="297"/>
      <c r="S147" s="297"/>
      <c r="T147" s="377"/>
      <c r="U147" s="355"/>
      <c r="V147" s="355"/>
      <c r="W147" s="355"/>
      <c r="X147" s="355"/>
      <c r="Y147" s="355"/>
      <c r="Z147" s="355"/>
      <c r="AA147" s="355"/>
      <c r="AB147" s="355"/>
      <c r="AC147" s="355"/>
      <c r="AD147" s="355"/>
      <c r="AE147" s="355"/>
      <c r="AF147" s="355"/>
      <c r="AG147" s="355"/>
      <c r="AH147" s="355"/>
      <c r="AI147" s="355"/>
      <c r="AJ147" s="355"/>
      <c r="AK147" s="355"/>
      <c r="AL147" s="355"/>
      <c r="AM147" s="355"/>
      <c r="AN147" s="355"/>
      <c r="AO147" s="355"/>
      <c r="AP147" s="355"/>
      <c r="AQ147" s="355"/>
      <c r="AR147" s="355"/>
      <c r="AS147" s="355"/>
      <c r="AT147" s="355"/>
      <c r="AU147" s="355"/>
      <c r="AV147" s="355"/>
      <c r="AW147" s="355"/>
      <c r="AX147" s="355"/>
      <c r="AY147" s="355"/>
      <c r="AZ147" s="355"/>
      <c r="BA147" s="355"/>
      <c r="BB147" s="355"/>
      <c r="BC147" s="355"/>
      <c r="BD147" s="356"/>
      <c r="BI147" s="45"/>
      <c r="BM147" s="1"/>
      <c r="BN147" s="1"/>
      <c r="BO147" s="1"/>
      <c r="BP147" s="1"/>
      <c r="BQ147" s="1"/>
      <c r="BR147" s="1"/>
      <c r="BS147" s="1"/>
      <c r="BT147" s="1"/>
      <c r="BU147" s="1"/>
      <c r="BV147" s="1"/>
    </row>
    <row r="148" spans="1:127" ht="25.5" customHeight="1" x14ac:dyDescent="0.25">
      <c r="A148" s="11"/>
      <c r="B148" s="40" t="s">
        <v>416</v>
      </c>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39"/>
      <c r="BI148" s="45"/>
    </row>
    <row r="149" spans="1:127" ht="12.75" hidden="1" customHeight="1" x14ac:dyDescent="0.2">
      <c r="B149" s="378" t="s">
        <v>28</v>
      </c>
      <c r="C149" s="384"/>
      <c r="D149" s="384"/>
      <c r="E149" s="384"/>
      <c r="F149" s="384"/>
      <c r="G149" s="384"/>
      <c r="H149" s="384"/>
      <c r="I149" s="384"/>
      <c r="J149" s="384"/>
      <c r="K149" s="384"/>
      <c r="L149" s="384"/>
      <c r="M149" s="384"/>
      <c r="N149" s="384"/>
      <c r="O149" s="384"/>
      <c r="P149" s="384"/>
      <c r="Q149" s="384"/>
      <c r="R149" s="384"/>
      <c r="S149" s="384"/>
      <c r="T149" s="384"/>
      <c r="U149" s="384"/>
      <c r="V149" s="384"/>
      <c r="W149" s="384"/>
      <c r="X149" s="384"/>
      <c r="Y149" s="384"/>
      <c r="Z149" s="384"/>
      <c r="AA149" s="384"/>
      <c r="AB149" s="384"/>
      <c r="AC149" s="384"/>
      <c r="AD149" s="384"/>
      <c r="AE149" s="384"/>
      <c r="AF149" s="384"/>
      <c r="AG149" s="384"/>
      <c r="AH149" s="384"/>
      <c r="AI149" s="384"/>
      <c r="AJ149" s="384"/>
      <c r="AK149" s="384"/>
      <c r="AL149" s="384"/>
      <c r="AM149" s="384"/>
      <c r="AN149" s="384"/>
      <c r="AO149" s="384"/>
      <c r="AP149" s="384"/>
      <c r="AQ149" s="384"/>
      <c r="AR149" s="384"/>
      <c r="AS149" s="384"/>
      <c r="AT149" s="384"/>
      <c r="AU149" s="384"/>
      <c r="AV149" s="384"/>
      <c r="AW149" s="384"/>
      <c r="AX149" s="384"/>
      <c r="AY149" s="384"/>
      <c r="AZ149" s="384"/>
      <c r="BA149" s="384"/>
      <c r="BB149" s="384"/>
      <c r="BC149" s="384"/>
      <c r="BD149" s="384"/>
      <c r="BI149" s="45"/>
    </row>
    <row r="150" spans="1:127" ht="23.25" customHeight="1" x14ac:dyDescent="0.2">
      <c r="B150" s="296" t="s">
        <v>49</v>
      </c>
      <c r="C150" s="297"/>
      <c r="D150" s="297"/>
      <c r="E150" s="297"/>
      <c r="F150" s="297"/>
      <c r="G150" s="297"/>
      <c r="H150" s="297"/>
      <c r="I150" s="297"/>
      <c r="J150" s="297"/>
      <c r="K150" s="297"/>
      <c r="L150" s="297"/>
      <c r="M150" s="297"/>
      <c r="N150" s="297"/>
      <c r="O150" s="297"/>
      <c r="P150" s="297"/>
      <c r="Q150" s="297"/>
      <c r="R150" s="297"/>
      <c r="S150" s="297"/>
      <c r="T150" s="377"/>
      <c r="U150" s="355"/>
      <c r="V150" s="355"/>
      <c r="W150" s="355"/>
      <c r="X150" s="355"/>
      <c r="Y150" s="355"/>
      <c r="Z150" s="355"/>
      <c r="AA150" s="355"/>
      <c r="AB150" s="355"/>
      <c r="AC150" s="355"/>
      <c r="AD150" s="355"/>
      <c r="AE150" s="355"/>
      <c r="AF150" s="355"/>
      <c r="AG150" s="355"/>
      <c r="AH150" s="355"/>
      <c r="AI150" s="355"/>
      <c r="AJ150" s="355"/>
      <c r="AK150" s="355"/>
      <c r="AL150" s="355"/>
      <c r="AM150" s="355"/>
      <c r="AN150" s="355"/>
      <c r="AO150" s="355"/>
      <c r="AP150" s="355"/>
      <c r="AQ150" s="355"/>
      <c r="AR150" s="355"/>
      <c r="AS150" s="355"/>
      <c r="AT150" s="355"/>
      <c r="AU150" s="355"/>
      <c r="AV150" s="355"/>
      <c r="AW150" s="355"/>
      <c r="AX150" s="355"/>
      <c r="AY150" s="355"/>
      <c r="AZ150" s="355"/>
      <c r="BA150" s="355"/>
      <c r="BB150" s="355"/>
      <c r="BC150" s="355"/>
      <c r="BD150" s="356"/>
      <c r="BI150" s="45"/>
    </row>
    <row r="151" spans="1:127" ht="23.25" customHeight="1" x14ac:dyDescent="0.2">
      <c r="B151" s="357" t="s">
        <v>24</v>
      </c>
      <c r="C151" s="358"/>
      <c r="D151" s="358"/>
      <c r="E151" s="358"/>
      <c r="F151" s="358"/>
      <c r="G151" s="358"/>
      <c r="H151" s="358"/>
      <c r="I151" s="358"/>
      <c r="J151" s="358"/>
      <c r="K151" s="358"/>
      <c r="L151" s="358"/>
      <c r="M151" s="358"/>
      <c r="N151" s="358"/>
      <c r="O151" s="358"/>
      <c r="P151" s="358"/>
      <c r="Q151" s="358"/>
      <c r="R151" s="358"/>
      <c r="S151" s="358"/>
      <c r="T151" s="359"/>
      <c r="U151" s="355"/>
      <c r="V151" s="355"/>
      <c r="W151" s="355"/>
      <c r="X151" s="355"/>
      <c r="Y151" s="355"/>
      <c r="Z151" s="355"/>
      <c r="AA151" s="355"/>
      <c r="AB151" s="355"/>
      <c r="AC151" s="355"/>
      <c r="AD151" s="355"/>
      <c r="AE151" s="355"/>
      <c r="AF151" s="355"/>
      <c r="AG151" s="355"/>
      <c r="AH151" s="355"/>
      <c r="AI151" s="355"/>
      <c r="AJ151" s="355"/>
      <c r="AK151" s="355"/>
      <c r="AL151" s="355"/>
      <c r="AM151" s="355"/>
      <c r="AN151" s="355"/>
      <c r="AO151" s="355"/>
      <c r="AP151" s="355"/>
      <c r="AQ151" s="355"/>
      <c r="AR151" s="355"/>
      <c r="AS151" s="355"/>
      <c r="AT151" s="355"/>
      <c r="AU151" s="355"/>
      <c r="AV151" s="355"/>
      <c r="AW151" s="355"/>
      <c r="AX151" s="355"/>
      <c r="AY151" s="355"/>
      <c r="AZ151" s="355"/>
      <c r="BA151" s="355"/>
      <c r="BB151" s="355"/>
      <c r="BC151" s="355"/>
      <c r="BD151" s="356"/>
      <c r="BI151" s="45"/>
    </row>
    <row r="152" spans="1:127" ht="25.5" hidden="1" customHeight="1" x14ac:dyDescent="0.25">
      <c r="A152" s="11"/>
      <c r="B152" s="40" t="s">
        <v>417</v>
      </c>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39"/>
      <c r="BI152" s="45"/>
      <c r="BM152" s="1"/>
      <c r="BN152" s="1"/>
      <c r="BO152" s="1"/>
      <c r="BP152" s="1"/>
      <c r="BQ152" s="1"/>
      <c r="BR152" s="1"/>
      <c r="BS152" s="1"/>
      <c r="BT152" s="1"/>
      <c r="BU152" s="1"/>
      <c r="BV152" s="1"/>
    </row>
    <row r="153" spans="1:127" ht="15" hidden="1" customHeight="1" x14ac:dyDescent="0.2">
      <c r="B153" s="378" t="s">
        <v>29</v>
      </c>
      <c r="C153" s="379"/>
      <c r="D153" s="379"/>
      <c r="E153" s="379"/>
      <c r="F153" s="379"/>
      <c r="G153" s="379"/>
      <c r="H153" s="379"/>
      <c r="I153" s="379"/>
      <c r="J153" s="379"/>
      <c r="K153" s="379"/>
      <c r="L153" s="379"/>
      <c r="M153" s="379"/>
      <c r="N153" s="379"/>
      <c r="O153" s="379"/>
      <c r="P153" s="379"/>
      <c r="Q153" s="379"/>
      <c r="R153" s="379"/>
      <c r="S153" s="379"/>
      <c r="T153" s="379"/>
      <c r="U153" s="379"/>
      <c r="V153" s="379"/>
      <c r="W153" s="379"/>
      <c r="X153" s="379"/>
      <c r="Y153" s="379"/>
      <c r="Z153" s="379"/>
      <c r="AA153" s="379"/>
      <c r="AB153" s="379"/>
      <c r="AC153" s="379"/>
      <c r="AD153" s="379"/>
      <c r="AE153" s="379"/>
      <c r="AF153" s="379"/>
      <c r="AG153" s="379"/>
      <c r="AH153" s="379"/>
      <c r="AI153" s="379"/>
      <c r="AJ153" s="379"/>
      <c r="AK153" s="379"/>
      <c r="AL153" s="379"/>
      <c r="AM153" s="379"/>
      <c r="AN153" s="379"/>
      <c r="AO153" s="379"/>
      <c r="AP153" s="379"/>
      <c r="AQ153" s="379"/>
      <c r="AR153" s="379"/>
      <c r="AS153" s="379"/>
      <c r="AT153" s="379"/>
      <c r="AU153" s="379"/>
      <c r="AV153" s="379"/>
      <c r="AW153" s="379"/>
      <c r="AX153" s="379"/>
      <c r="AY153" s="379"/>
      <c r="AZ153" s="379"/>
      <c r="BA153" s="379"/>
      <c r="BB153" s="379"/>
      <c r="BC153" s="379"/>
      <c r="BD153" s="379"/>
      <c r="BI153" s="45"/>
      <c r="BM153" s="1"/>
      <c r="BN153" s="1"/>
      <c r="BO153" s="1"/>
      <c r="BP153" s="1"/>
      <c r="BQ153" s="1"/>
      <c r="BR153" s="1"/>
      <c r="BS153" s="1"/>
      <c r="BT153" s="1"/>
      <c r="BU153" s="1"/>
      <c r="BV153" s="1"/>
    </row>
    <row r="154" spans="1:127" ht="23.25" hidden="1" customHeight="1" x14ac:dyDescent="0.25">
      <c r="B154" s="310" t="s">
        <v>12</v>
      </c>
      <c r="C154" s="380"/>
      <c r="D154" s="380"/>
      <c r="E154" s="380"/>
      <c r="F154" s="380"/>
      <c r="G154" s="380"/>
      <c r="H154" s="380"/>
      <c r="I154" s="380"/>
      <c r="J154" s="380"/>
      <c r="K154" s="380"/>
      <c r="L154" s="380"/>
      <c r="M154" s="380"/>
      <c r="N154" s="380"/>
      <c r="O154" s="380"/>
      <c r="P154" s="380"/>
      <c r="Q154" s="380"/>
      <c r="R154" s="380"/>
      <c r="S154" s="380"/>
      <c r="T154" s="381"/>
      <c r="U154" s="355"/>
      <c r="V154" s="355"/>
      <c r="W154" s="355"/>
      <c r="X154" s="355"/>
      <c r="Y154" s="355"/>
      <c r="Z154" s="355"/>
      <c r="AA154" s="355"/>
      <c r="AB154" s="355"/>
      <c r="AC154" s="355"/>
      <c r="AD154" s="355"/>
      <c r="AE154" s="355"/>
      <c r="AF154" s="355"/>
      <c r="AG154" s="355"/>
      <c r="AH154" s="355"/>
      <c r="AI154" s="355"/>
      <c r="AJ154" s="355"/>
      <c r="AK154" s="355"/>
      <c r="AL154" s="355"/>
      <c r="AM154" s="355"/>
      <c r="AN154" s="355"/>
      <c r="AO154" s="355"/>
      <c r="AP154" s="355"/>
      <c r="AQ154" s="355"/>
      <c r="AR154" s="355"/>
      <c r="AS154" s="355"/>
      <c r="AT154" s="355"/>
      <c r="AU154" s="355"/>
      <c r="AV154" s="355"/>
      <c r="AW154" s="355"/>
      <c r="AX154" s="355"/>
      <c r="AY154" s="355"/>
      <c r="AZ154" s="355"/>
      <c r="BA154" s="355"/>
      <c r="BB154" s="355"/>
      <c r="BC154" s="355"/>
      <c r="BD154" s="356"/>
      <c r="BI154" s="45"/>
      <c r="BM154" s="1"/>
      <c r="BN154" s="1"/>
      <c r="BO154" s="1"/>
      <c r="BP154" s="1"/>
      <c r="BQ154" s="1"/>
      <c r="BR154" s="1"/>
      <c r="BS154" s="1"/>
      <c r="BT154" s="1"/>
      <c r="BU154" s="1"/>
      <c r="BV154" s="1"/>
      <c r="DW154" s="126"/>
    </row>
    <row r="155" spans="1:127" ht="23.25" hidden="1" customHeight="1" x14ac:dyDescent="0.2">
      <c r="B155" s="357" t="s">
        <v>74</v>
      </c>
      <c r="C155" s="358"/>
      <c r="D155" s="358"/>
      <c r="E155" s="358"/>
      <c r="F155" s="358"/>
      <c r="G155" s="358"/>
      <c r="H155" s="358"/>
      <c r="I155" s="358"/>
      <c r="J155" s="358"/>
      <c r="K155" s="358"/>
      <c r="L155" s="358"/>
      <c r="M155" s="358"/>
      <c r="N155" s="358"/>
      <c r="O155" s="358"/>
      <c r="P155" s="358"/>
      <c r="Q155" s="358"/>
      <c r="R155" s="358"/>
      <c r="S155" s="358"/>
      <c r="T155" s="359"/>
      <c r="U155" s="360"/>
      <c r="V155" s="360"/>
      <c r="W155" s="360"/>
      <c r="X155" s="360"/>
      <c r="Y155" s="360"/>
      <c r="Z155" s="360"/>
      <c r="AA155" s="360"/>
      <c r="AB155" s="360"/>
      <c r="AC155" s="360"/>
      <c r="AD155" s="360"/>
      <c r="AE155" s="360"/>
      <c r="AF155" s="360"/>
      <c r="AG155" s="360"/>
      <c r="AH155" s="360"/>
      <c r="AI155" s="360"/>
      <c r="AJ155" s="360"/>
      <c r="AK155" s="360"/>
      <c r="AL155" s="360"/>
      <c r="AM155" s="360"/>
      <c r="AN155" s="360"/>
      <c r="AO155" s="360"/>
      <c r="AP155" s="360"/>
      <c r="AQ155" s="360"/>
      <c r="AR155" s="360"/>
      <c r="AS155" s="360"/>
      <c r="AT155" s="360"/>
      <c r="AU155" s="360"/>
      <c r="AV155" s="360"/>
      <c r="AW155" s="360"/>
      <c r="AX155" s="360"/>
      <c r="AY155" s="360"/>
      <c r="AZ155" s="360"/>
      <c r="BA155" s="360"/>
      <c r="BB155" s="360"/>
      <c r="BC155" s="360"/>
      <c r="BD155" s="361"/>
      <c r="BI155" s="45"/>
      <c r="BM155" s="1"/>
      <c r="BN155" s="1"/>
      <c r="BO155" s="1"/>
      <c r="BP155" s="1"/>
      <c r="BQ155" s="1"/>
      <c r="BR155" s="1"/>
      <c r="BS155" s="1"/>
      <c r="BT155" s="1"/>
      <c r="BU155" s="1"/>
      <c r="BV155" s="1"/>
    </row>
    <row r="156" spans="1:127" ht="26.1" hidden="1" customHeight="1" x14ac:dyDescent="0.2">
      <c r="B156" s="376" t="s">
        <v>47</v>
      </c>
      <c r="C156" s="297"/>
      <c r="D156" s="297"/>
      <c r="E156" s="297"/>
      <c r="F156" s="297"/>
      <c r="G156" s="297"/>
      <c r="H156" s="297"/>
      <c r="I156" s="297"/>
      <c r="J156" s="297"/>
      <c r="K156" s="297"/>
      <c r="L156" s="297"/>
      <c r="M156" s="297"/>
      <c r="N156" s="297"/>
      <c r="O156" s="297"/>
      <c r="P156" s="297"/>
      <c r="Q156" s="297"/>
      <c r="R156" s="297"/>
      <c r="S156" s="297"/>
      <c r="T156" s="377"/>
      <c r="U156" s="355"/>
      <c r="V156" s="355"/>
      <c r="W156" s="355"/>
      <c r="X156" s="355"/>
      <c r="Y156" s="355"/>
      <c r="Z156" s="355"/>
      <c r="AA156" s="355"/>
      <c r="AB156" s="355"/>
      <c r="AC156" s="355"/>
      <c r="AD156" s="355"/>
      <c r="AE156" s="355"/>
      <c r="AF156" s="355"/>
      <c r="AG156" s="355"/>
      <c r="AH156" s="355"/>
      <c r="AI156" s="355"/>
      <c r="AJ156" s="355"/>
      <c r="AK156" s="355"/>
      <c r="AL156" s="355"/>
      <c r="AM156" s="355"/>
      <c r="AN156" s="355"/>
      <c r="AO156" s="355"/>
      <c r="AP156" s="355"/>
      <c r="AQ156" s="355"/>
      <c r="AR156" s="355"/>
      <c r="AS156" s="355"/>
      <c r="AT156" s="355"/>
      <c r="AU156" s="355"/>
      <c r="AV156" s="355"/>
      <c r="AW156" s="355"/>
      <c r="AX156" s="355"/>
      <c r="AY156" s="355"/>
      <c r="AZ156" s="355"/>
      <c r="BA156" s="355"/>
      <c r="BB156" s="355"/>
      <c r="BC156" s="355"/>
      <c r="BD156" s="356"/>
      <c r="BI156" s="45"/>
      <c r="BM156" s="1"/>
      <c r="BN156" s="1"/>
      <c r="BO156" s="1"/>
      <c r="BP156" s="1"/>
      <c r="BQ156" s="1"/>
      <c r="BR156" s="1"/>
      <c r="BS156" s="1"/>
      <c r="BT156" s="1"/>
      <c r="BU156" s="1"/>
      <c r="BV156" s="1"/>
    </row>
    <row r="157" spans="1:127" ht="23.25" hidden="1" customHeight="1" x14ac:dyDescent="0.2">
      <c r="B157" s="376" t="s">
        <v>48</v>
      </c>
      <c r="C157" s="385"/>
      <c r="D157" s="385"/>
      <c r="E157" s="385"/>
      <c r="F157" s="385"/>
      <c r="G157" s="385"/>
      <c r="H157" s="385"/>
      <c r="I157" s="385"/>
      <c r="J157" s="385"/>
      <c r="K157" s="385"/>
      <c r="L157" s="385"/>
      <c r="M157" s="385"/>
      <c r="N157" s="385"/>
      <c r="O157" s="385"/>
      <c r="P157" s="385"/>
      <c r="Q157" s="385"/>
      <c r="R157" s="385"/>
      <c r="S157" s="385"/>
      <c r="T157" s="386"/>
      <c r="U157" s="355"/>
      <c r="V157" s="355"/>
      <c r="W157" s="355"/>
      <c r="X157" s="355"/>
      <c r="Y157" s="355"/>
      <c r="Z157" s="355"/>
      <c r="AA157" s="355"/>
      <c r="AB157" s="355"/>
      <c r="AC157" s="355"/>
      <c r="AD157" s="355"/>
      <c r="AE157" s="355"/>
      <c r="AF157" s="355"/>
      <c r="AG157" s="355"/>
      <c r="AH157" s="355"/>
      <c r="AI157" s="355"/>
      <c r="AJ157" s="355"/>
      <c r="AK157" s="355"/>
      <c r="AL157" s="355"/>
      <c r="AM157" s="355"/>
      <c r="AN157" s="355"/>
      <c r="AO157" s="355"/>
      <c r="AP157" s="355"/>
      <c r="AQ157" s="355"/>
      <c r="AR157" s="355"/>
      <c r="AS157" s="355"/>
      <c r="AT157" s="355"/>
      <c r="AU157" s="355"/>
      <c r="AV157" s="355"/>
      <c r="AW157" s="355"/>
      <c r="AX157" s="355"/>
      <c r="AY157" s="355"/>
      <c r="AZ157" s="355"/>
      <c r="BA157" s="355"/>
      <c r="BB157" s="355"/>
      <c r="BC157" s="355"/>
      <c r="BD157" s="356"/>
      <c r="BI157" s="45"/>
      <c r="BM157" s="1"/>
      <c r="BN157" s="1"/>
      <c r="BO157" s="1"/>
      <c r="BP157" s="1"/>
      <c r="BQ157" s="1"/>
      <c r="BR157" s="1"/>
      <c r="BS157" s="1"/>
      <c r="BT157" s="1"/>
      <c r="BU157" s="1"/>
      <c r="BV157" s="1"/>
    </row>
    <row r="158" spans="1:127" ht="23.25" hidden="1" customHeight="1" x14ac:dyDescent="0.25">
      <c r="B158" s="310" t="s">
        <v>13</v>
      </c>
      <c r="C158" s="380"/>
      <c r="D158" s="380"/>
      <c r="E158" s="380"/>
      <c r="F158" s="380"/>
      <c r="G158" s="380"/>
      <c r="H158" s="380"/>
      <c r="I158" s="380"/>
      <c r="J158" s="380"/>
      <c r="K158" s="380"/>
      <c r="L158" s="380"/>
      <c r="M158" s="380"/>
      <c r="N158" s="380"/>
      <c r="O158" s="380"/>
      <c r="P158" s="380"/>
      <c r="Q158" s="380"/>
      <c r="R158" s="380"/>
      <c r="S158" s="380"/>
      <c r="T158" s="381"/>
      <c r="U158" s="355"/>
      <c r="V158" s="355"/>
      <c r="W158" s="355"/>
      <c r="X158" s="355"/>
      <c r="Y158" s="355"/>
      <c r="Z158" s="355"/>
      <c r="AA158" s="355"/>
      <c r="AB158" s="355"/>
      <c r="AC158" s="355"/>
      <c r="AD158" s="355"/>
      <c r="AE158" s="355"/>
      <c r="AF158" s="355"/>
      <c r="AG158" s="355"/>
      <c r="AH158" s="355"/>
      <c r="AI158" s="355"/>
      <c r="AJ158" s="355"/>
      <c r="AK158" s="355"/>
      <c r="AL158" s="355"/>
      <c r="AM158" s="355"/>
      <c r="AN158" s="355"/>
      <c r="AO158" s="355"/>
      <c r="AP158" s="355"/>
      <c r="AQ158" s="355"/>
      <c r="AR158" s="355"/>
      <c r="AS158" s="355"/>
      <c r="AT158" s="355"/>
      <c r="AU158" s="355"/>
      <c r="AV158" s="355"/>
      <c r="AW158" s="355"/>
      <c r="AX158" s="355"/>
      <c r="AY158" s="355"/>
      <c r="AZ158" s="355"/>
      <c r="BA158" s="355"/>
      <c r="BB158" s="355"/>
      <c r="BC158" s="355"/>
      <c r="BD158" s="356"/>
      <c r="BI158" s="45"/>
      <c r="BL158" s="126"/>
      <c r="BM158" s="1"/>
      <c r="BN158" s="1"/>
      <c r="BO158" s="1"/>
      <c r="BP158" s="1"/>
      <c r="BQ158" s="1"/>
      <c r="BR158" s="1"/>
      <c r="BS158" s="1"/>
      <c r="BT158" s="1"/>
      <c r="BU158" s="1"/>
      <c r="BV158" s="1"/>
    </row>
    <row r="159" spans="1:127" ht="27.75" customHeight="1" x14ac:dyDescent="0.25">
      <c r="A159" s="132"/>
      <c r="B159" s="487" t="s">
        <v>418</v>
      </c>
      <c r="C159" s="488"/>
      <c r="D159" s="488"/>
      <c r="E159" s="488"/>
      <c r="F159" s="488"/>
      <c r="G159" s="488"/>
      <c r="H159" s="488"/>
      <c r="I159" s="488"/>
      <c r="J159" s="488"/>
      <c r="K159" s="488"/>
      <c r="L159" s="488"/>
      <c r="M159" s="488"/>
      <c r="N159" s="488"/>
      <c r="O159" s="488"/>
      <c r="P159" s="488"/>
      <c r="Q159" s="488"/>
      <c r="R159" s="488"/>
      <c r="S159" s="488"/>
      <c r="T159" s="488"/>
      <c r="U159" s="488"/>
      <c r="V159" s="488"/>
      <c r="W159" s="488"/>
      <c r="X159" s="488"/>
      <c r="Y159" s="488"/>
      <c r="Z159" s="488"/>
      <c r="AA159" s="488"/>
      <c r="AB159" s="488"/>
      <c r="AC159" s="488"/>
      <c r="AD159" s="488"/>
      <c r="AE159" s="488"/>
      <c r="AF159" s="488"/>
      <c r="AG159" s="488"/>
      <c r="AH159" s="488"/>
      <c r="AI159" s="488"/>
      <c r="AJ159" s="488"/>
      <c r="AK159" s="488"/>
      <c r="AL159" s="488"/>
      <c r="AM159" s="488"/>
      <c r="AN159" s="488"/>
      <c r="AO159" s="488"/>
      <c r="AP159" s="488"/>
      <c r="AQ159" s="488"/>
      <c r="AR159" s="488"/>
      <c r="AS159" s="488"/>
      <c r="AT159" s="488"/>
      <c r="AU159" s="488"/>
      <c r="AV159" s="488"/>
      <c r="AW159" s="488"/>
      <c r="AX159" s="488"/>
      <c r="AY159" s="488"/>
      <c r="AZ159" s="488"/>
      <c r="BA159" s="488"/>
      <c r="BB159" s="488"/>
      <c r="BC159" s="488"/>
      <c r="BD159" s="488"/>
      <c r="BI159" s="133"/>
    </row>
    <row r="160" spans="1:127" ht="23.25" customHeight="1" x14ac:dyDescent="0.25">
      <c r="A160" s="11"/>
      <c r="B160" s="40" t="s">
        <v>419</v>
      </c>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39"/>
      <c r="BI160" s="18"/>
    </row>
    <row r="161" spans="1:75" s="90" customFormat="1" ht="22.5" customHeight="1" x14ac:dyDescent="0.2">
      <c r="B161" s="357" t="s">
        <v>14</v>
      </c>
      <c r="C161" s="358"/>
      <c r="D161" s="358"/>
      <c r="E161" s="358"/>
      <c r="F161" s="358"/>
      <c r="G161" s="358"/>
      <c r="H161" s="358"/>
      <c r="I161" s="358"/>
      <c r="J161" s="358"/>
      <c r="K161" s="358"/>
      <c r="L161" s="358"/>
      <c r="M161" s="358"/>
      <c r="N161" s="358"/>
      <c r="O161" s="358"/>
      <c r="P161" s="358"/>
      <c r="Q161" s="358"/>
      <c r="R161" s="358"/>
      <c r="S161" s="358"/>
      <c r="T161" s="358"/>
      <c r="U161" s="358"/>
      <c r="V161" s="358"/>
      <c r="W161" s="358"/>
      <c r="X161" s="358"/>
      <c r="Y161" s="358"/>
      <c r="Z161" s="358"/>
      <c r="AA161" s="358"/>
      <c r="AB161" s="358"/>
      <c r="AC161" s="358"/>
      <c r="AD161" s="358"/>
      <c r="AE161" s="358"/>
      <c r="AF161" s="358"/>
      <c r="AG161" s="358"/>
      <c r="AH161" s="358"/>
      <c r="AI161" s="358"/>
      <c r="AJ161" s="358"/>
      <c r="AK161" s="358"/>
      <c r="AL161" s="358"/>
      <c r="AM161" s="358"/>
      <c r="AN161" s="358"/>
      <c r="AO161" s="358"/>
      <c r="AP161" s="358"/>
      <c r="AQ161" s="358"/>
      <c r="AR161" s="358"/>
      <c r="AS161" s="358"/>
      <c r="AT161" s="358"/>
      <c r="AU161" s="358"/>
      <c r="AV161" s="359"/>
      <c r="AW161" s="516" t="s">
        <v>77</v>
      </c>
      <c r="AX161" s="436"/>
      <c r="AY161" s="436"/>
      <c r="AZ161" s="436"/>
      <c r="BA161" s="436"/>
      <c r="BB161" s="436"/>
      <c r="BC161" s="436"/>
      <c r="BD161" s="537"/>
      <c r="BE161" s="93"/>
      <c r="BF161" s="1" t="s">
        <v>77</v>
      </c>
      <c r="BG161" s="1" t="s">
        <v>70</v>
      </c>
      <c r="BH161" s="1" t="s">
        <v>71</v>
      </c>
      <c r="BI161" s="91"/>
      <c r="BM161" s="92"/>
      <c r="BN161" s="92"/>
      <c r="BO161" s="92"/>
      <c r="BP161" s="92"/>
      <c r="BQ161" s="92"/>
      <c r="BR161" s="92"/>
      <c r="BS161" s="92"/>
      <c r="BT161" s="92"/>
      <c r="BU161" s="92"/>
      <c r="BV161" s="92"/>
    </row>
    <row r="162" spans="1:75" s="90" customFormat="1" ht="22.5" customHeight="1" x14ac:dyDescent="0.2">
      <c r="B162" s="357" t="s">
        <v>72</v>
      </c>
      <c r="C162" s="358"/>
      <c r="D162" s="358"/>
      <c r="E162" s="358"/>
      <c r="F162" s="358"/>
      <c r="G162" s="358"/>
      <c r="H162" s="358"/>
      <c r="I162" s="358"/>
      <c r="J162" s="358"/>
      <c r="K162" s="358"/>
      <c r="L162" s="358"/>
      <c r="M162" s="358"/>
      <c r="N162" s="358"/>
      <c r="O162" s="358"/>
      <c r="P162" s="358"/>
      <c r="Q162" s="358"/>
      <c r="R162" s="358"/>
      <c r="S162" s="358"/>
      <c r="T162" s="358"/>
      <c r="U162" s="532"/>
      <c r="V162" s="532"/>
      <c r="W162" s="532"/>
      <c r="X162" s="532"/>
      <c r="Y162" s="532"/>
      <c r="Z162" s="532"/>
      <c r="AA162" s="532"/>
      <c r="AB162" s="532"/>
      <c r="AC162" s="532"/>
      <c r="AD162" s="532"/>
      <c r="AE162" s="532"/>
      <c r="AF162" s="532"/>
      <c r="AG162" s="532"/>
      <c r="AH162" s="532"/>
      <c r="AI162" s="532"/>
      <c r="AJ162" s="532"/>
      <c r="AK162" s="532"/>
      <c r="AL162" s="532"/>
      <c r="AM162" s="532"/>
      <c r="AN162" s="532"/>
      <c r="AO162" s="532"/>
      <c r="AP162" s="532"/>
      <c r="AQ162" s="532"/>
      <c r="AR162" s="532"/>
      <c r="AS162" s="532"/>
      <c r="AT162" s="532"/>
      <c r="AU162" s="532"/>
      <c r="AV162" s="533"/>
      <c r="AW162" s="516" t="s">
        <v>77</v>
      </c>
      <c r="AX162" s="517"/>
      <c r="AY162" s="517"/>
      <c r="AZ162" s="517"/>
      <c r="BA162" s="517"/>
      <c r="BB162" s="517"/>
      <c r="BC162" s="517"/>
      <c r="BD162" s="518"/>
      <c r="BE162" s="93"/>
      <c r="BF162" s="94"/>
      <c r="BG162" s="94"/>
      <c r="BH162" s="94"/>
      <c r="BI162" s="91"/>
      <c r="BM162" s="92"/>
      <c r="BN162" s="92"/>
      <c r="BO162" s="92"/>
      <c r="BP162" s="92"/>
      <c r="BQ162" s="92"/>
      <c r="BR162" s="92"/>
      <c r="BS162" s="92"/>
      <c r="BT162" s="92"/>
      <c r="BU162" s="92"/>
      <c r="BV162" s="92"/>
    </row>
    <row r="163" spans="1:75" s="90" customFormat="1" ht="22.5" customHeight="1" x14ac:dyDescent="0.2">
      <c r="B163" s="357" t="s">
        <v>16</v>
      </c>
      <c r="C163" s="358"/>
      <c r="D163" s="358"/>
      <c r="E163" s="358"/>
      <c r="F163" s="358"/>
      <c r="G163" s="358"/>
      <c r="H163" s="358"/>
      <c r="I163" s="358"/>
      <c r="J163" s="358"/>
      <c r="K163" s="358"/>
      <c r="L163" s="358"/>
      <c r="M163" s="358"/>
      <c r="N163" s="358"/>
      <c r="O163" s="358"/>
      <c r="P163" s="358"/>
      <c r="Q163" s="358"/>
      <c r="R163" s="358"/>
      <c r="S163" s="358"/>
      <c r="T163" s="358"/>
      <c r="U163" s="532"/>
      <c r="V163" s="532"/>
      <c r="W163" s="532"/>
      <c r="X163" s="532"/>
      <c r="Y163" s="532"/>
      <c r="Z163" s="532"/>
      <c r="AA163" s="532"/>
      <c r="AB163" s="532"/>
      <c r="AC163" s="532"/>
      <c r="AD163" s="532"/>
      <c r="AE163" s="532"/>
      <c r="AF163" s="532"/>
      <c r="AG163" s="532"/>
      <c r="AH163" s="532"/>
      <c r="AI163" s="532"/>
      <c r="AJ163" s="532"/>
      <c r="AK163" s="532"/>
      <c r="AL163" s="532"/>
      <c r="AM163" s="532"/>
      <c r="AN163" s="532"/>
      <c r="AO163" s="532"/>
      <c r="AP163" s="532"/>
      <c r="AQ163" s="532"/>
      <c r="AR163" s="532"/>
      <c r="AS163" s="532"/>
      <c r="AT163" s="532"/>
      <c r="AU163" s="532"/>
      <c r="AV163" s="533"/>
      <c r="AW163" s="516" t="s">
        <v>77</v>
      </c>
      <c r="AX163" s="517"/>
      <c r="AY163" s="517"/>
      <c r="AZ163" s="517"/>
      <c r="BA163" s="517"/>
      <c r="BB163" s="517"/>
      <c r="BC163" s="517"/>
      <c r="BD163" s="518"/>
      <c r="BF163" s="94"/>
      <c r="BG163" s="94"/>
      <c r="BH163" s="94"/>
      <c r="BI163" s="91" t="b">
        <f>OR(S25&lt;&gt;BI25)</f>
        <v>1</v>
      </c>
      <c r="BM163" s="92"/>
      <c r="BN163" s="92"/>
      <c r="BO163" s="92"/>
      <c r="BP163" s="92"/>
      <c r="BQ163" s="92"/>
      <c r="BR163" s="92"/>
      <c r="BS163" s="92"/>
      <c r="BT163" s="92"/>
      <c r="BU163" s="92"/>
      <c r="BV163" s="92"/>
    </row>
    <row r="164" spans="1:75" ht="23.25" customHeight="1" x14ac:dyDescent="0.25">
      <c r="A164" s="11"/>
      <c r="B164" s="11" t="s">
        <v>963</v>
      </c>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C164" s="39"/>
      <c r="BD164" s="39"/>
      <c r="BE164" s="39"/>
      <c r="BI164" s="45"/>
    </row>
    <row r="165" spans="1:75" ht="24.75" customHeight="1" x14ac:dyDescent="0.2">
      <c r="B165" s="228" t="s">
        <v>1011</v>
      </c>
      <c r="C165" s="229"/>
      <c r="D165" s="229"/>
      <c r="E165" s="229"/>
      <c r="F165" s="229"/>
      <c r="G165" s="229"/>
      <c r="H165" s="229"/>
      <c r="I165" s="229"/>
      <c r="J165" s="229"/>
      <c r="K165" s="229"/>
      <c r="L165" s="229"/>
      <c r="M165" s="229"/>
      <c r="N165" s="229"/>
      <c r="O165" s="293" t="str">
        <f>IF(O26=0,"",IF(LEN(O26)&gt;55,CONCATENATE(LEFT(O26,55),"…"),O26))</f>
        <v/>
      </c>
      <c r="P165" s="294"/>
      <c r="Q165" s="294"/>
      <c r="R165" s="294"/>
      <c r="S165" s="294"/>
      <c r="T165" s="294"/>
      <c r="U165" s="294"/>
      <c r="V165" s="294"/>
      <c r="W165" s="294"/>
      <c r="X165" s="294"/>
      <c r="Y165" s="294"/>
      <c r="Z165" s="294"/>
      <c r="AA165" s="294"/>
      <c r="AB165" s="294"/>
      <c r="AC165" s="294"/>
      <c r="AD165" s="294"/>
      <c r="AE165" s="294"/>
      <c r="AF165" s="294"/>
      <c r="AG165" s="294"/>
      <c r="AH165" s="294"/>
      <c r="AI165" s="294"/>
      <c r="AJ165" s="294"/>
      <c r="AK165" s="294"/>
      <c r="AL165" s="294"/>
      <c r="AM165" s="294"/>
      <c r="AN165" s="294"/>
      <c r="AO165" s="294"/>
      <c r="AP165" s="294"/>
      <c r="AQ165" s="294"/>
      <c r="AR165" s="295"/>
      <c r="AS165" s="277"/>
      <c r="AT165" s="278"/>
      <c r="AU165" s="278"/>
      <c r="AV165" s="278"/>
      <c r="AW165" s="278"/>
      <c r="AX165" s="278"/>
      <c r="AY165" s="278"/>
      <c r="AZ165" s="278"/>
      <c r="BA165" s="278"/>
      <c r="BB165" s="278"/>
      <c r="BC165" s="278"/>
      <c r="BD165" s="279"/>
      <c r="BI165" s="45" t="b">
        <f>AND(OR(S25&lt;&gt;BH25,S25&lt;&gt;BI25,S25&lt;&gt;BJ25),OR(S28&lt;&gt;BH25,S28&lt;&gt;BI25,S28&lt;&gt;BJ25),U86&lt;&gt;0)</f>
        <v>0</v>
      </c>
    </row>
    <row r="166" spans="1:75" ht="24.75" customHeight="1" x14ac:dyDescent="0.2">
      <c r="B166" s="296" t="s">
        <v>988</v>
      </c>
      <c r="C166" s="297"/>
      <c r="D166" s="297"/>
      <c r="E166" s="297"/>
      <c r="F166" s="297"/>
      <c r="G166" s="297"/>
      <c r="H166" s="297"/>
      <c r="I166" s="297"/>
      <c r="J166" s="297"/>
      <c r="K166" s="297"/>
      <c r="L166" s="297"/>
      <c r="M166" s="297"/>
      <c r="N166" s="297"/>
      <c r="O166" s="297"/>
      <c r="P166" s="297"/>
      <c r="Q166" s="297"/>
      <c r="R166" s="297"/>
      <c r="S166" s="297"/>
      <c r="T166" s="297"/>
      <c r="U166" s="298"/>
      <c r="V166" s="298"/>
      <c r="W166" s="298"/>
      <c r="X166" s="298"/>
      <c r="Y166" s="298"/>
      <c r="Z166" s="298"/>
      <c r="AA166" s="298"/>
      <c r="AB166" s="298"/>
      <c r="AC166" s="298"/>
      <c r="AD166" s="298"/>
      <c r="AE166" s="298"/>
      <c r="AF166" s="298"/>
      <c r="AG166" s="298"/>
      <c r="AH166" s="298"/>
      <c r="AI166" s="298"/>
      <c r="AJ166" s="298"/>
      <c r="AK166" s="298"/>
      <c r="AL166" s="298"/>
      <c r="AM166" s="298"/>
      <c r="AN166" s="298"/>
      <c r="AO166" s="298"/>
      <c r="AP166" s="298"/>
      <c r="AQ166" s="298"/>
      <c r="AR166" s="299"/>
      <c r="AS166" s="292"/>
      <c r="AT166" s="278"/>
      <c r="AU166" s="278"/>
      <c r="AV166" s="278"/>
      <c r="AW166" s="278"/>
      <c r="AX166" s="278"/>
      <c r="AY166" s="278"/>
      <c r="AZ166" s="278"/>
      <c r="BA166" s="278"/>
      <c r="BB166" s="278"/>
      <c r="BC166" s="278"/>
      <c r="BD166" s="279"/>
      <c r="BI166" s="45" t="b">
        <f>OR(S25&lt;&gt;BH25,S25&lt;&gt;BI25,S25&lt;&gt;BJ25)</f>
        <v>1</v>
      </c>
    </row>
    <row r="167" spans="1:75" ht="6.75" customHeight="1" x14ac:dyDescent="0.2">
      <c r="B167" s="71"/>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I167" s="45"/>
      <c r="BM167" s="1"/>
      <c r="BN167" s="1"/>
      <c r="BO167" s="1"/>
      <c r="BP167" s="1"/>
      <c r="BQ167" s="1"/>
      <c r="BR167" s="1"/>
      <c r="BS167" s="1"/>
      <c r="BT167" s="1"/>
      <c r="BU167" s="1"/>
      <c r="BV167" s="1"/>
    </row>
    <row r="168" spans="1:75" ht="24.75" customHeight="1" x14ac:dyDescent="0.2">
      <c r="B168" s="228" t="s">
        <v>1011</v>
      </c>
      <c r="C168" s="229"/>
      <c r="D168" s="229"/>
      <c r="E168" s="229"/>
      <c r="F168" s="229"/>
      <c r="G168" s="229"/>
      <c r="H168" s="229"/>
      <c r="I168" s="229"/>
      <c r="J168" s="229"/>
      <c r="K168" s="229"/>
      <c r="L168" s="229"/>
      <c r="M168" s="229"/>
      <c r="N168" s="229"/>
      <c r="O168" s="293" t="str">
        <f>IF(O29=0,"",IF(LEN(O29)&gt;55,CONCATENATE(LEFT(O29,55),"…"),O29))</f>
        <v/>
      </c>
      <c r="P168" s="294"/>
      <c r="Q168" s="294"/>
      <c r="R168" s="294"/>
      <c r="S168" s="294"/>
      <c r="T168" s="294"/>
      <c r="U168" s="294"/>
      <c r="V168" s="294"/>
      <c r="W168" s="294"/>
      <c r="X168" s="294"/>
      <c r="Y168" s="294"/>
      <c r="Z168" s="294"/>
      <c r="AA168" s="294"/>
      <c r="AB168" s="294"/>
      <c r="AC168" s="294"/>
      <c r="AD168" s="294"/>
      <c r="AE168" s="294"/>
      <c r="AF168" s="294"/>
      <c r="AG168" s="294"/>
      <c r="AH168" s="294"/>
      <c r="AI168" s="294"/>
      <c r="AJ168" s="294"/>
      <c r="AK168" s="294"/>
      <c r="AL168" s="294"/>
      <c r="AM168" s="294"/>
      <c r="AN168" s="294"/>
      <c r="AO168" s="294"/>
      <c r="AP168" s="294"/>
      <c r="AQ168" s="294"/>
      <c r="AR168" s="295"/>
      <c r="AS168" s="277"/>
      <c r="AT168" s="278"/>
      <c r="AU168" s="278"/>
      <c r="AV168" s="278"/>
      <c r="AW168" s="278"/>
      <c r="AX168" s="278"/>
      <c r="AY168" s="278"/>
      <c r="AZ168" s="278"/>
      <c r="BA168" s="278"/>
      <c r="BB168" s="278"/>
      <c r="BC168" s="278"/>
      <c r="BD168" s="279"/>
      <c r="BI168" s="45"/>
    </row>
    <row r="169" spans="1:75" ht="24.75" customHeight="1" x14ac:dyDescent="0.2">
      <c r="B169" s="296" t="s">
        <v>988</v>
      </c>
      <c r="C169" s="297"/>
      <c r="D169" s="297"/>
      <c r="E169" s="297"/>
      <c r="F169" s="297"/>
      <c r="G169" s="297"/>
      <c r="H169" s="297"/>
      <c r="I169" s="297"/>
      <c r="J169" s="297"/>
      <c r="K169" s="297"/>
      <c r="L169" s="297"/>
      <c r="M169" s="297"/>
      <c r="N169" s="297"/>
      <c r="O169" s="297"/>
      <c r="P169" s="297"/>
      <c r="Q169" s="297"/>
      <c r="R169" s="297"/>
      <c r="S169" s="297"/>
      <c r="T169" s="297"/>
      <c r="U169" s="298"/>
      <c r="V169" s="298"/>
      <c r="W169" s="298"/>
      <c r="X169" s="298"/>
      <c r="Y169" s="298"/>
      <c r="Z169" s="298"/>
      <c r="AA169" s="298"/>
      <c r="AB169" s="298"/>
      <c r="AC169" s="298"/>
      <c r="AD169" s="298"/>
      <c r="AE169" s="298"/>
      <c r="AF169" s="298"/>
      <c r="AG169" s="298"/>
      <c r="AH169" s="298"/>
      <c r="AI169" s="298"/>
      <c r="AJ169" s="298"/>
      <c r="AK169" s="298"/>
      <c r="AL169" s="298"/>
      <c r="AM169" s="298"/>
      <c r="AN169" s="298"/>
      <c r="AO169" s="298"/>
      <c r="AP169" s="298"/>
      <c r="AQ169" s="298"/>
      <c r="AR169" s="299"/>
      <c r="AS169" s="292"/>
      <c r="AT169" s="278"/>
      <c r="AU169" s="278"/>
      <c r="AV169" s="278"/>
      <c r="AW169" s="278"/>
      <c r="AX169" s="278"/>
      <c r="AY169" s="278"/>
      <c r="AZ169" s="278"/>
      <c r="BA169" s="278"/>
      <c r="BB169" s="278"/>
      <c r="BC169" s="278"/>
      <c r="BD169" s="279"/>
      <c r="BI169" s="45"/>
    </row>
    <row r="170" spans="1:75" ht="23.25" customHeight="1" x14ac:dyDescent="0.25">
      <c r="A170" s="11"/>
      <c r="B170" s="11" t="s">
        <v>984</v>
      </c>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I170" s="45"/>
    </row>
    <row r="171" spans="1:75" ht="120.75" hidden="1" customHeight="1" x14ac:dyDescent="0.2">
      <c r="A171" s="33"/>
      <c r="B171" s="608" t="s">
        <v>286</v>
      </c>
      <c r="C171" s="609"/>
      <c r="D171" s="609"/>
      <c r="E171" s="609"/>
      <c r="F171" s="609"/>
      <c r="G171" s="609"/>
      <c r="H171" s="609"/>
      <c r="I171" s="609"/>
      <c r="J171" s="609"/>
      <c r="K171" s="609"/>
      <c r="L171" s="609"/>
      <c r="M171" s="609"/>
      <c r="N171" s="609"/>
      <c r="O171" s="609"/>
      <c r="P171" s="609"/>
      <c r="Q171" s="609"/>
      <c r="R171" s="609"/>
      <c r="S171" s="609"/>
      <c r="T171" s="609"/>
      <c r="U171" s="609"/>
      <c r="V171" s="609"/>
      <c r="W171" s="609"/>
      <c r="X171" s="609"/>
      <c r="Y171" s="609"/>
      <c r="Z171" s="609"/>
      <c r="AA171" s="609"/>
      <c r="AB171" s="609"/>
      <c r="AC171" s="609"/>
      <c r="AD171" s="609"/>
      <c r="AE171" s="609"/>
      <c r="AF171" s="609"/>
      <c r="AG171" s="609"/>
      <c r="AH171" s="609"/>
      <c r="AI171" s="609"/>
      <c r="AJ171" s="609"/>
      <c r="AK171" s="609"/>
      <c r="AL171" s="609"/>
      <c r="AM171" s="609"/>
      <c r="AN171" s="609"/>
      <c r="AO171" s="609"/>
      <c r="AP171" s="609"/>
      <c r="AQ171" s="609"/>
      <c r="AR171" s="609"/>
      <c r="AS171" s="609"/>
      <c r="AT171" s="609"/>
      <c r="AU171" s="609"/>
      <c r="AV171" s="609"/>
      <c r="AW171" s="609"/>
      <c r="AX171" s="609"/>
      <c r="AY171" s="609"/>
      <c r="AZ171" s="609"/>
      <c r="BA171" s="609"/>
      <c r="BB171" s="609"/>
      <c r="BC171" s="609"/>
      <c r="BD171" s="609"/>
      <c r="BE171" s="33"/>
      <c r="BI171" s="18"/>
      <c r="BW171" s="29"/>
    </row>
    <row r="172" spans="1:75" ht="15" x14ac:dyDescent="0.2">
      <c r="B172" s="534" t="str">
        <f>IF(AND(O19=BG10,O20=BH10),"DOTACE - Způsobilé INVESTIČNÍ náklady",IF(AND(O19=BH10,O20=BG10),"NFV - Způsobilé INVESTIČNÍ náklady",IF(AND(O19=BG10,O20=BG10),"DOTACE a NFV - Způsobilé INVESTIČNÍ náklady","Nejsou vyplněny řádky 17 a 18 (předmět žádosti)!")))</f>
        <v>Nejsou vyplněny řádky 17 a 18 (předmět žádosti)!</v>
      </c>
      <c r="C172" s="535"/>
      <c r="D172" s="535"/>
      <c r="E172" s="535"/>
      <c r="F172" s="535"/>
      <c r="G172" s="535"/>
      <c r="H172" s="535"/>
      <c r="I172" s="535"/>
      <c r="J172" s="535"/>
      <c r="K172" s="535"/>
      <c r="L172" s="535"/>
      <c r="M172" s="535"/>
      <c r="N172" s="535"/>
      <c r="O172" s="535"/>
      <c r="P172" s="535"/>
      <c r="Q172" s="535"/>
      <c r="R172" s="535"/>
      <c r="S172" s="535"/>
      <c r="T172" s="535"/>
      <c r="U172" s="535"/>
      <c r="V172" s="535"/>
      <c r="W172" s="535"/>
      <c r="X172" s="535"/>
      <c r="Y172" s="535"/>
      <c r="Z172" s="535"/>
      <c r="AA172" s="535"/>
      <c r="AB172" s="535"/>
      <c r="AC172" s="535"/>
      <c r="AD172" s="535"/>
      <c r="AE172" s="535"/>
      <c r="AF172" s="535"/>
      <c r="AG172" s="535"/>
      <c r="AH172" s="535"/>
      <c r="AI172" s="535"/>
      <c r="AJ172" s="535"/>
      <c r="AK172" s="535"/>
      <c r="AL172" s="535"/>
      <c r="AM172" s="535"/>
      <c r="AN172" s="535"/>
      <c r="AO172" s="535"/>
      <c r="AP172" s="535"/>
      <c r="AQ172" s="535"/>
      <c r="AR172" s="535"/>
      <c r="AS172" s="535"/>
      <c r="AT172" s="535"/>
      <c r="AU172" s="535"/>
      <c r="AV172" s="535"/>
      <c r="AW172" s="535"/>
      <c r="AX172" s="535"/>
      <c r="AY172" s="535"/>
      <c r="AZ172" s="535"/>
      <c r="BA172" s="535"/>
      <c r="BB172" s="535"/>
      <c r="BC172" s="535"/>
      <c r="BD172" s="536"/>
      <c r="BI172" s="45"/>
      <c r="BM172" s="1"/>
      <c r="BN172" s="1"/>
      <c r="BO172" s="1"/>
      <c r="BP172" s="1"/>
      <c r="BQ172" s="1"/>
      <c r="BR172" s="1"/>
      <c r="BS172" s="1"/>
      <c r="BT172" s="1"/>
      <c r="BU172" s="1"/>
      <c r="BV172" s="1"/>
    </row>
    <row r="173" spans="1:75" ht="23.25" customHeight="1" x14ac:dyDescent="0.2">
      <c r="B173" s="526" t="s">
        <v>119</v>
      </c>
      <c r="C173" s="527"/>
      <c r="D173" s="527"/>
      <c r="E173" s="527"/>
      <c r="F173" s="527"/>
      <c r="G173" s="527"/>
      <c r="H173" s="527"/>
      <c r="I173" s="527"/>
      <c r="J173" s="527"/>
      <c r="K173" s="527"/>
      <c r="L173" s="527"/>
      <c r="M173" s="527"/>
      <c r="N173" s="527"/>
      <c r="O173" s="527"/>
      <c r="P173" s="527"/>
      <c r="Q173" s="527"/>
      <c r="R173" s="527"/>
      <c r="S173" s="527"/>
      <c r="T173" s="527"/>
      <c r="U173" s="527"/>
      <c r="V173" s="527"/>
      <c r="W173" s="527"/>
      <c r="X173" s="527"/>
      <c r="Y173" s="527"/>
      <c r="Z173" s="528"/>
      <c r="AA173" s="526" t="s">
        <v>287</v>
      </c>
      <c r="AB173" s="527"/>
      <c r="AC173" s="527"/>
      <c r="AD173" s="527"/>
      <c r="AE173" s="527"/>
      <c r="AF173" s="528"/>
      <c r="AG173" s="526" t="s">
        <v>314</v>
      </c>
      <c r="AH173" s="527"/>
      <c r="AI173" s="527"/>
      <c r="AJ173" s="527"/>
      <c r="AK173" s="527"/>
      <c r="AL173" s="528"/>
      <c r="AM173" s="526" t="s">
        <v>315</v>
      </c>
      <c r="AN173" s="527"/>
      <c r="AO173" s="527"/>
      <c r="AP173" s="527"/>
      <c r="AQ173" s="527"/>
      <c r="AR173" s="528"/>
      <c r="AS173" s="526" t="s">
        <v>525</v>
      </c>
      <c r="AT173" s="710"/>
      <c r="AU173" s="710"/>
      <c r="AV173" s="710"/>
      <c r="AW173" s="710"/>
      <c r="AX173" s="710"/>
      <c r="AY173" s="710"/>
      <c r="AZ173" s="710"/>
      <c r="BA173" s="710"/>
      <c r="BB173" s="710"/>
      <c r="BC173" s="710"/>
      <c r="BD173" s="711"/>
      <c r="BI173" s="45"/>
      <c r="BM173" s="1"/>
      <c r="BN173" s="1"/>
      <c r="BO173" s="1"/>
      <c r="BP173" s="1"/>
      <c r="BQ173" s="1"/>
      <c r="BR173" s="1"/>
      <c r="BS173" s="1"/>
      <c r="BT173" s="1"/>
      <c r="BU173" s="1"/>
      <c r="BV173" s="1"/>
    </row>
    <row r="174" spans="1:75" ht="16.5" customHeight="1" x14ac:dyDescent="0.2">
      <c r="B174" s="529"/>
      <c r="C174" s="530"/>
      <c r="D174" s="530"/>
      <c r="E174" s="530"/>
      <c r="F174" s="530"/>
      <c r="G174" s="530"/>
      <c r="H174" s="530"/>
      <c r="I174" s="530"/>
      <c r="J174" s="530"/>
      <c r="K174" s="530"/>
      <c r="L174" s="530"/>
      <c r="M174" s="530"/>
      <c r="N174" s="530"/>
      <c r="O174" s="530"/>
      <c r="P174" s="530"/>
      <c r="Q174" s="530"/>
      <c r="R174" s="530"/>
      <c r="S174" s="530"/>
      <c r="T174" s="530"/>
      <c r="U174" s="530"/>
      <c r="V174" s="530"/>
      <c r="W174" s="530"/>
      <c r="X174" s="530"/>
      <c r="Y174" s="530"/>
      <c r="Z174" s="531"/>
      <c r="AA174" s="529"/>
      <c r="AB174" s="530"/>
      <c r="AC174" s="530"/>
      <c r="AD174" s="530"/>
      <c r="AE174" s="530"/>
      <c r="AF174" s="531"/>
      <c r="AG174" s="529"/>
      <c r="AH174" s="530"/>
      <c r="AI174" s="530"/>
      <c r="AJ174" s="530"/>
      <c r="AK174" s="530"/>
      <c r="AL174" s="531"/>
      <c r="AM174" s="529" t="str">
        <f>IF(AW161="","(Kč)",IF(AW161="NE","vč. DPH (Kč)",IF(AND(AW161="ANO",AW162="ANO"),"bez DPH (Kč)",IF(AND(AW161="ANO",AW162="NE"),"vč. DPH (Kč)","(Kč)"))))</f>
        <v>(Kč)</v>
      </c>
      <c r="AN174" s="530"/>
      <c r="AO174" s="530"/>
      <c r="AP174" s="530"/>
      <c r="AQ174" s="530"/>
      <c r="AR174" s="531"/>
      <c r="AS174" s="712"/>
      <c r="AT174" s="713"/>
      <c r="AU174" s="713"/>
      <c r="AV174" s="713"/>
      <c r="AW174" s="713"/>
      <c r="AX174" s="713"/>
      <c r="AY174" s="713"/>
      <c r="AZ174" s="713"/>
      <c r="BA174" s="713"/>
      <c r="BB174" s="713"/>
      <c r="BC174" s="713"/>
      <c r="BD174" s="714"/>
      <c r="BI174" s="45"/>
      <c r="BM174" s="1"/>
      <c r="BN174" s="1"/>
      <c r="BO174" s="1"/>
      <c r="BP174" s="1"/>
      <c r="BQ174" s="1"/>
      <c r="BR174" s="1"/>
      <c r="BS174" s="1"/>
      <c r="BT174" s="1"/>
      <c r="BU174" s="1"/>
      <c r="BV174" s="1"/>
    </row>
    <row r="175" spans="1:75" ht="24.75" customHeight="1" x14ac:dyDescent="0.25">
      <c r="B175" s="501"/>
      <c r="C175" s="538"/>
      <c r="D175" s="538"/>
      <c r="E175" s="538"/>
      <c r="F175" s="538"/>
      <c r="G175" s="538"/>
      <c r="H175" s="538"/>
      <c r="I175" s="538"/>
      <c r="J175" s="538"/>
      <c r="K175" s="538"/>
      <c r="L175" s="538"/>
      <c r="M175" s="538"/>
      <c r="N175" s="538"/>
      <c r="O175" s="538"/>
      <c r="P175" s="538"/>
      <c r="Q175" s="538"/>
      <c r="R175" s="538"/>
      <c r="S175" s="538"/>
      <c r="T175" s="538"/>
      <c r="U175" s="538"/>
      <c r="V175" s="538"/>
      <c r="W175" s="538"/>
      <c r="X175" s="538"/>
      <c r="Y175" s="538"/>
      <c r="Z175" s="539"/>
      <c r="AA175" s="510"/>
      <c r="AB175" s="510"/>
      <c r="AC175" s="510"/>
      <c r="AD175" s="510"/>
      <c r="AE175" s="510"/>
      <c r="AF175" s="510"/>
      <c r="AG175" s="302"/>
      <c r="AH175" s="303"/>
      <c r="AI175" s="303"/>
      <c r="AJ175" s="303"/>
      <c r="AK175" s="303"/>
      <c r="AL175" s="303"/>
      <c r="AM175" s="507"/>
      <c r="AN175" s="508"/>
      <c r="AO175" s="508"/>
      <c r="AP175" s="508"/>
      <c r="AQ175" s="508"/>
      <c r="AR175" s="509"/>
      <c r="AS175" s="300">
        <f>IF(AND(B175&lt;&gt;0,OR(AG175="",AM175="")),"Vypňte všechna pole v řádku",AG175*AM175)</f>
        <v>0</v>
      </c>
      <c r="AT175" s="300"/>
      <c r="AU175" s="300"/>
      <c r="AV175" s="300"/>
      <c r="AW175" s="300"/>
      <c r="AX175" s="300"/>
      <c r="AY175" s="300"/>
      <c r="AZ175" s="300"/>
      <c r="BA175" s="300"/>
      <c r="BB175" s="300"/>
      <c r="BC175" s="300"/>
      <c r="BD175" s="301"/>
      <c r="BG175" s="134"/>
      <c r="BI175" s="353" t="s">
        <v>964</v>
      </c>
      <c r="BJ175" s="354"/>
      <c r="BK175" s="354"/>
      <c r="BL175" s="6"/>
      <c r="BM175" s="1"/>
      <c r="BN175" s="1"/>
      <c r="BO175" s="1"/>
      <c r="BP175" s="1"/>
      <c r="BQ175" s="1"/>
      <c r="BR175" s="1"/>
      <c r="BS175" s="1"/>
      <c r="BT175" s="1"/>
      <c r="BU175" s="1"/>
      <c r="BV175" s="1"/>
    </row>
    <row r="176" spans="1:75" ht="24.75" customHeight="1" x14ac:dyDescent="0.25">
      <c r="B176" s="605"/>
      <c r="C176" s="606"/>
      <c r="D176" s="606"/>
      <c r="E176" s="606"/>
      <c r="F176" s="606"/>
      <c r="G176" s="606"/>
      <c r="H176" s="606"/>
      <c r="I176" s="606"/>
      <c r="J176" s="606"/>
      <c r="K176" s="606"/>
      <c r="L176" s="606"/>
      <c r="M176" s="606"/>
      <c r="N176" s="606"/>
      <c r="O176" s="606"/>
      <c r="P176" s="606"/>
      <c r="Q176" s="606"/>
      <c r="R176" s="606"/>
      <c r="S176" s="606"/>
      <c r="T176" s="606"/>
      <c r="U176" s="606"/>
      <c r="V176" s="606"/>
      <c r="W176" s="606"/>
      <c r="X176" s="606"/>
      <c r="Y176" s="606"/>
      <c r="Z176" s="607"/>
      <c r="AA176" s="510"/>
      <c r="AB176" s="510"/>
      <c r="AC176" s="510"/>
      <c r="AD176" s="510"/>
      <c r="AE176" s="510"/>
      <c r="AF176" s="510"/>
      <c r="AG176" s="302"/>
      <c r="AH176" s="303"/>
      <c r="AI176" s="303"/>
      <c r="AJ176" s="303"/>
      <c r="AK176" s="303"/>
      <c r="AL176" s="303"/>
      <c r="AM176" s="507"/>
      <c r="AN176" s="508"/>
      <c r="AO176" s="508"/>
      <c r="AP176" s="508"/>
      <c r="AQ176" s="508"/>
      <c r="AR176" s="509"/>
      <c r="AS176" s="300">
        <f t="shared" ref="AS176:AS184" si="0">IF(AND(B176&lt;&gt;0,OR(AG176="",AM176="")),"Vypňte všechna pole v řádku",AG176*AM176)</f>
        <v>0</v>
      </c>
      <c r="AT176" s="300"/>
      <c r="AU176" s="300"/>
      <c r="AV176" s="300"/>
      <c r="AW176" s="300"/>
      <c r="AX176" s="300"/>
      <c r="AY176" s="300"/>
      <c r="AZ176" s="300"/>
      <c r="BA176" s="300"/>
      <c r="BB176" s="300"/>
      <c r="BC176" s="300"/>
      <c r="BD176" s="301"/>
      <c r="BI176" s="354"/>
      <c r="BJ176" s="354"/>
      <c r="BK176" s="354"/>
      <c r="BL176" s="6"/>
      <c r="BM176" s="1"/>
      <c r="BN176" s="1"/>
      <c r="BO176" s="1"/>
      <c r="BP176" s="1"/>
      <c r="BQ176" s="1"/>
      <c r="BR176" s="1"/>
      <c r="BS176" s="1"/>
      <c r="BT176" s="1"/>
      <c r="BU176" s="1"/>
      <c r="BV176" s="1"/>
    </row>
    <row r="177" spans="2:74" ht="24.75" customHeight="1" x14ac:dyDescent="0.25">
      <c r="B177" s="501"/>
      <c r="C177" s="502"/>
      <c r="D177" s="502"/>
      <c r="E177" s="502"/>
      <c r="F177" s="502"/>
      <c r="G177" s="502"/>
      <c r="H177" s="502"/>
      <c r="I177" s="502"/>
      <c r="J177" s="502"/>
      <c r="K177" s="502"/>
      <c r="L177" s="502"/>
      <c r="M177" s="502"/>
      <c r="N177" s="502"/>
      <c r="O177" s="502"/>
      <c r="P177" s="502"/>
      <c r="Q177" s="502"/>
      <c r="R177" s="502"/>
      <c r="S177" s="502"/>
      <c r="T177" s="502"/>
      <c r="U177" s="502"/>
      <c r="V177" s="502"/>
      <c r="W177" s="502"/>
      <c r="X177" s="502"/>
      <c r="Y177" s="502"/>
      <c r="Z177" s="503"/>
      <c r="AA177" s="510"/>
      <c r="AB177" s="510"/>
      <c r="AC177" s="510"/>
      <c r="AD177" s="510"/>
      <c r="AE177" s="510"/>
      <c r="AF177" s="510"/>
      <c r="AG177" s="302"/>
      <c r="AH177" s="303"/>
      <c r="AI177" s="303"/>
      <c r="AJ177" s="303"/>
      <c r="AK177" s="303"/>
      <c r="AL177" s="303"/>
      <c r="AM177" s="507"/>
      <c r="AN177" s="508"/>
      <c r="AO177" s="508"/>
      <c r="AP177" s="508"/>
      <c r="AQ177" s="508"/>
      <c r="AR177" s="509"/>
      <c r="AS177" s="300">
        <f t="shared" si="0"/>
        <v>0</v>
      </c>
      <c r="AT177" s="300"/>
      <c r="AU177" s="300"/>
      <c r="AV177" s="300"/>
      <c r="AW177" s="300"/>
      <c r="AX177" s="300"/>
      <c r="AY177" s="300"/>
      <c r="AZ177" s="300"/>
      <c r="BA177" s="300"/>
      <c r="BB177" s="300"/>
      <c r="BC177" s="300"/>
      <c r="BD177" s="301"/>
      <c r="BI177" s="354"/>
      <c r="BJ177" s="354"/>
      <c r="BK177" s="354"/>
      <c r="BL177" s="6"/>
      <c r="BM177" s="1"/>
      <c r="BN177" s="1"/>
      <c r="BO177" s="1"/>
      <c r="BP177" s="1"/>
      <c r="BQ177" s="1"/>
      <c r="BR177" s="1"/>
      <c r="BS177" s="1"/>
      <c r="BT177" s="1"/>
      <c r="BU177" s="1"/>
      <c r="BV177" s="1"/>
    </row>
    <row r="178" spans="2:74" ht="24.75" customHeight="1" x14ac:dyDescent="0.25">
      <c r="B178" s="501"/>
      <c r="C178" s="502"/>
      <c r="D178" s="502"/>
      <c r="E178" s="502"/>
      <c r="F178" s="502"/>
      <c r="G178" s="502"/>
      <c r="H178" s="502"/>
      <c r="I178" s="502"/>
      <c r="J178" s="502"/>
      <c r="K178" s="502"/>
      <c r="L178" s="502"/>
      <c r="M178" s="502"/>
      <c r="N178" s="502"/>
      <c r="O178" s="502"/>
      <c r="P178" s="502"/>
      <c r="Q178" s="502"/>
      <c r="R178" s="502"/>
      <c r="S178" s="502"/>
      <c r="T178" s="502"/>
      <c r="U178" s="502"/>
      <c r="V178" s="502"/>
      <c r="W178" s="502"/>
      <c r="X178" s="502"/>
      <c r="Y178" s="502"/>
      <c r="Z178" s="503"/>
      <c r="AA178" s="510"/>
      <c r="AB178" s="510"/>
      <c r="AC178" s="510"/>
      <c r="AD178" s="510"/>
      <c r="AE178" s="510"/>
      <c r="AF178" s="510"/>
      <c r="AG178" s="302"/>
      <c r="AH178" s="303"/>
      <c r="AI178" s="303"/>
      <c r="AJ178" s="303"/>
      <c r="AK178" s="303"/>
      <c r="AL178" s="303"/>
      <c r="AM178" s="507"/>
      <c r="AN178" s="508"/>
      <c r="AO178" s="508"/>
      <c r="AP178" s="508"/>
      <c r="AQ178" s="508"/>
      <c r="AR178" s="509"/>
      <c r="AS178" s="300">
        <f t="shared" si="0"/>
        <v>0</v>
      </c>
      <c r="AT178" s="300"/>
      <c r="AU178" s="300"/>
      <c r="AV178" s="300"/>
      <c r="AW178" s="300"/>
      <c r="AX178" s="300"/>
      <c r="AY178" s="300"/>
      <c r="AZ178" s="300"/>
      <c r="BA178" s="300"/>
      <c r="BB178" s="300"/>
      <c r="BC178" s="300"/>
      <c r="BD178" s="301"/>
      <c r="BI178" s="354"/>
      <c r="BJ178" s="354"/>
      <c r="BK178" s="354"/>
      <c r="BL178" s="6"/>
      <c r="BM178" s="1"/>
      <c r="BN178" s="1"/>
      <c r="BO178" s="1"/>
      <c r="BP178" s="1"/>
      <c r="BQ178" s="1"/>
      <c r="BR178" s="1"/>
      <c r="BS178" s="1"/>
      <c r="BT178" s="1"/>
      <c r="BU178" s="1"/>
      <c r="BV178" s="1"/>
    </row>
    <row r="179" spans="2:74" ht="24.75" customHeight="1" x14ac:dyDescent="0.25">
      <c r="B179" s="501"/>
      <c r="C179" s="502"/>
      <c r="D179" s="502"/>
      <c r="E179" s="502"/>
      <c r="F179" s="502"/>
      <c r="G179" s="502"/>
      <c r="H179" s="502"/>
      <c r="I179" s="502"/>
      <c r="J179" s="502"/>
      <c r="K179" s="502"/>
      <c r="L179" s="502"/>
      <c r="M179" s="502"/>
      <c r="N179" s="502"/>
      <c r="O179" s="502"/>
      <c r="P179" s="502"/>
      <c r="Q179" s="502"/>
      <c r="R179" s="502"/>
      <c r="S179" s="502"/>
      <c r="T179" s="502"/>
      <c r="U179" s="502"/>
      <c r="V179" s="502"/>
      <c r="W179" s="502"/>
      <c r="X179" s="502"/>
      <c r="Y179" s="502"/>
      <c r="Z179" s="503"/>
      <c r="AA179" s="510"/>
      <c r="AB179" s="510"/>
      <c r="AC179" s="510"/>
      <c r="AD179" s="510"/>
      <c r="AE179" s="510"/>
      <c r="AF179" s="510"/>
      <c r="AG179" s="302"/>
      <c r="AH179" s="303"/>
      <c r="AI179" s="303"/>
      <c r="AJ179" s="303"/>
      <c r="AK179" s="303"/>
      <c r="AL179" s="303"/>
      <c r="AM179" s="507"/>
      <c r="AN179" s="508"/>
      <c r="AO179" s="508"/>
      <c r="AP179" s="508"/>
      <c r="AQ179" s="508"/>
      <c r="AR179" s="509"/>
      <c r="AS179" s="300">
        <f t="shared" si="0"/>
        <v>0</v>
      </c>
      <c r="AT179" s="300"/>
      <c r="AU179" s="300"/>
      <c r="AV179" s="300"/>
      <c r="AW179" s="300"/>
      <c r="AX179" s="300"/>
      <c r="AY179" s="300"/>
      <c r="AZ179" s="300"/>
      <c r="BA179" s="300"/>
      <c r="BB179" s="300"/>
      <c r="BC179" s="300"/>
      <c r="BD179" s="301"/>
      <c r="BI179" s="354"/>
      <c r="BJ179" s="354"/>
      <c r="BK179" s="354"/>
      <c r="BL179" s="6"/>
      <c r="BM179" s="1"/>
      <c r="BN179" s="1"/>
      <c r="BO179" s="1"/>
      <c r="BP179" s="1"/>
      <c r="BQ179" s="1"/>
      <c r="BR179" s="1"/>
      <c r="BS179" s="1"/>
      <c r="BT179" s="1"/>
      <c r="BU179" s="1"/>
      <c r="BV179" s="1"/>
    </row>
    <row r="180" spans="2:74" ht="24.75" customHeight="1" x14ac:dyDescent="0.25">
      <c r="B180" s="501"/>
      <c r="C180" s="502"/>
      <c r="D180" s="502"/>
      <c r="E180" s="502"/>
      <c r="F180" s="502"/>
      <c r="G180" s="502"/>
      <c r="H180" s="502"/>
      <c r="I180" s="502"/>
      <c r="J180" s="502"/>
      <c r="K180" s="502"/>
      <c r="L180" s="502"/>
      <c r="M180" s="502"/>
      <c r="N180" s="502"/>
      <c r="O180" s="502"/>
      <c r="P180" s="502"/>
      <c r="Q180" s="502"/>
      <c r="R180" s="502"/>
      <c r="S180" s="502"/>
      <c r="T180" s="502"/>
      <c r="U180" s="502"/>
      <c r="V180" s="502"/>
      <c r="W180" s="502"/>
      <c r="X180" s="502"/>
      <c r="Y180" s="502"/>
      <c r="Z180" s="503"/>
      <c r="AA180" s="510"/>
      <c r="AB180" s="510"/>
      <c r="AC180" s="510"/>
      <c r="AD180" s="510"/>
      <c r="AE180" s="510"/>
      <c r="AF180" s="510"/>
      <c r="AG180" s="302"/>
      <c r="AH180" s="303"/>
      <c r="AI180" s="303"/>
      <c r="AJ180" s="303"/>
      <c r="AK180" s="303"/>
      <c r="AL180" s="303"/>
      <c r="AM180" s="507"/>
      <c r="AN180" s="508"/>
      <c r="AO180" s="508"/>
      <c r="AP180" s="508"/>
      <c r="AQ180" s="508"/>
      <c r="AR180" s="509"/>
      <c r="AS180" s="300">
        <f t="shared" si="0"/>
        <v>0</v>
      </c>
      <c r="AT180" s="300"/>
      <c r="AU180" s="300"/>
      <c r="AV180" s="300"/>
      <c r="AW180" s="300"/>
      <c r="AX180" s="300"/>
      <c r="AY180" s="300"/>
      <c r="AZ180" s="300"/>
      <c r="BA180" s="300"/>
      <c r="BB180" s="300"/>
      <c r="BC180" s="300"/>
      <c r="BD180" s="301"/>
      <c r="BI180" s="354"/>
      <c r="BJ180" s="354"/>
      <c r="BK180" s="354"/>
      <c r="BL180" s="6"/>
      <c r="BM180" s="1"/>
      <c r="BN180" s="1"/>
      <c r="BO180" s="1"/>
      <c r="BP180" s="1"/>
      <c r="BQ180" s="1"/>
      <c r="BR180" s="1"/>
      <c r="BS180" s="1"/>
      <c r="BT180" s="1"/>
      <c r="BU180" s="1"/>
      <c r="BV180" s="1"/>
    </row>
    <row r="181" spans="2:74" ht="24.75" customHeight="1" x14ac:dyDescent="0.25">
      <c r="B181" s="501"/>
      <c r="C181" s="502"/>
      <c r="D181" s="502"/>
      <c r="E181" s="502"/>
      <c r="F181" s="502"/>
      <c r="G181" s="502"/>
      <c r="H181" s="502"/>
      <c r="I181" s="502"/>
      <c r="J181" s="502"/>
      <c r="K181" s="502"/>
      <c r="L181" s="502"/>
      <c r="M181" s="502"/>
      <c r="N181" s="502"/>
      <c r="O181" s="502"/>
      <c r="P181" s="502"/>
      <c r="Q181" s="502"/>
      <c r="R181" s="502"/>
      <c r="S181" s="502"/>
      <c r="T181" s="502"/>
      <c r="U181" s="502"/>
      <c r="V181" s="502"/>
      <c r="W181" s="502"/>
      <c r="X181" s="502"/>
      <c r="Y181" s="502"/>
      <c r="Z181" s="503"/>
      <c r="AA181" s="510"/>
      <c r="AB181" s="510"/>
      <c r="AC181" s="510"/>
      <c r="AD181" s="510"/>
      <c r="AE181" s="510"/>
      <c r="AF181" s="510"/>
      <c r="AG181" s="302"/>
      <c r="AH181" s="303"/>
      <c r="AI181" s="303"/>
      <c r="AJ181" s="303"/>
      <c r="AK181" s="303"/>
      <c r="AL181" s="303"/>
      <c r="AM181" s="507"/>
      <c r="AN181" s="508"/>
      <c r="AO181" s="508"/>
      <c r="AP181" s="508"/>
      <c r="AQ181" s="508"/>
      <c r="AR181" s="509"/>
      <c r="AS181" s="300">
        <f t="shared" si="0"/>
        <v>0</v>
      </c>
      <c r="AT181" s="300"/>
      <c r="AU181" s="300"/>
      <c r="AV181" s="300"/>
      <c r="AW181" s="300"/>
      <c r="AX181" s="300"/>
      <c r="AY181" s="300"/>
      <c r="AZ181" s="300"/>
      <c r="BA181" s="300"/>
      <c r="BB181" s="300"/>
      <c r="BC181" s="300"/>
      <c r="BD181" s="301"/>
      <c r="BI181" s="354"/>
      <c r="BJ181" s="354"/>
      <c r="BK181" s="354"/>
      <c r="BL181" s="6"/>
      <c r="BM181" s="1"/>
      <c r="BN181" s="1"/>
      <c r="BO181" s="1"/>
      <c r="BP181" s="1"/>
      <c r="BQ181" s="1"/>
      <c r="BR181" s="1"/>
      <c r="BS181" s="1"/>
      <c r="BT181" s="1"/>
      <c r="BU181" s="1"/>
      <c r="BV181" s="1"/>
    </row>
    <row r="182" spans="2:74" ht="24.75" customHeight="1" x14ac:dyDescent="0.25">
      <c r="B182" s="501"/>
      <c r="C182" s="502"/>
      <c r="D182" s="502"/>
      <c r="E182" s="502"/>
      <c r="F182" s="502"/>
      <c r="G182" s="502"/>
      <c r="H182" s="502"/>
      <c r="I182" s="502"/>
      <c r="J182" s="502"/>
      <c r="K182" s="502"/>
      <c r="L182" s="502"/>
      <c r="M182" s="502"/>
      <c r="N182" s="502"/>
      <c r="O182" s="502"/>
      <c r="P182" s="502"/>
      <c r="Q182" s="502"/>
      <c r="R182" s="502"/>
      <c r="S182" s="502"/>
      <c r="T182" s="502"/>
      <c r="U182" s="502"/>
      <c r="V182" s="502"/>
      <c r="W182" s="502"/>
      <c r="X182" s="502"/>
      <c r="Y182" s="502"/>
      <c r="Z182" s="503"/>
      <c r="AA182" s="510"/>
      <c r="AB182" s="510"/>
      <c r="AC182" s="510"/>
      <c r="AD182" s="510"/>
      <c r="AE182" s="510"/>
      <c r="AF182" s="510"/>
      <c r="AG182" s="302"/>
      <c r="AH182" s="303"/>
      <c r="AI182" s="303"/>
      <c r="AJ182" s="303"/>
      <c r="AK182" s="303"/>
      <c r="AL182" s="303"/>
      <c r="AM182" s="492"/>
      <c r="AN182" s="493"/>
      <c r="AO182" s="493"/>
      <c r="AP182" s="493"/>
      <c r="AQ182" s="493"/>
      <c r="AR182" s="494"/>
      <c r="AS182" s="300">
        <f t="shared" si="0"/>
        <v>0</v>
      </c>
      <c r="AT182" s="300"/>
      <c r="AU182" s="300"/>
      <c r="AV182" s="300"/>
      <c r="AW182" s="300"/>
      <c r="AX182" s="300"/>
      <c r="AY182" s="300"/>
      <c r="AZ182" s="300"/>
      <c r="BA182" s="300"/>
      <c r="BB182" s="300"/>
      <c r="BC182" s="300"/>
      <c r="BD182" s="301"/>
      <c r="BI182"/>
      <c r="BJ182" s="6"/>
      <c r="BK182" s="6"/>
      <c r="BL182" s="6"/>
      <c r="BM182" s="1"/>
      <c r="BN182" s="1"/>
      <c r="BO182" s="1"/>
      <c r="BP182" s="1"/>
      <c r="BQ182" s="1"/>
      <c r="BR182" s="1"/>
      <c r="BS182" s="1"/>
      <c r="BT182" s="1"/>
      <c r="BU182" s="1"/>
      <c r="BV182" s="1"/>
    </row>
    <row r="183" spans="2:74" ht="24.75" customHeight="1" x14ac:dyDescent="0.25">
      <c r="B183" s="501"/>
      <c r="C183" s="502"/>
      <c r="D183" s="502"/>
      <c r="E183" s="502"/>
      <c r="F183" s="502"/>
      <c r="G183" s="502"/>
      <c r="H183" s="502"/>
      <c r="I183" s="502"/>
      <c r="J183" s="502"/>
      <c r="K183" s="502"/>
      <c r="L183" s="502"/>
      <c r="M183" s="502"/>
      <c r="N183" s="502"/>
      <c r="O183" s="502"/>
      <c r="P183" s="502"/>
      <c r="Q183" s="502"/>
      <c r="R183" s="502"/>
      <c r="S183" s="502"/>
      <c r="T183" s="502"/>
      <c r="U183" s="502"/>
      <c r="V183" s="502"/>
      <c r="W183" s="502"/>
      <c r="X183" s="502"/>
      <c r="Y183" s="502"/>
      <c r="Z183" s="503"/>
      <c r="AA183" s="510"/>
      <c r="AB183" s="510"/>
      <c r="AC183" s="510"/>
      <c r="AD183" s="510"/>
      <c r="AE183" s="510"/>
      <c r="AF183" s="510"/>
      <c r="AG183" s="302"/>
      <c r="AH183" s="303"/>
      <c r="AI183" s="303"/>
      <c r="AJ183" s="303"/>
      <c r="AK183" s="303"/>
      <c r="AL183" s="303"/>
      <c r="AM183" s="492"/>
      <c r="AN183" s="493"/>
      <c r="AO183" s="493"/>
      <c r="AP183" s="493"/>
      <c r="AQ183" s="493"/>
      <c r="AR183" s="494"/>
      <c r="AS183" s="300">
        <f t="shared" si="0"/>
        <v>0</v>
      </c>
      <c r="AT183" s="300"/>
      <c r="AU183" s="300"/>
      <c r="AV183" s="300"/>
      <c r="AW183" s="300"/>
      <c r="AX183" s="300"/>
      <c r="AY183" s="300"/>
      <c r="AZ183" s="300"/>
      <c r="BA183" s="300"/>
      <c r="BB183" s="300"/>
      <c r="BC183" s="300"/>
      <c r="BD183" s="301"/>
      <c r="BI183" s="6"/>
      <c r="BJ183" s="6"/>
      <c r="BK183" s="6"/>
      <c r="BL183" s="6"/>
      <c r="BM183" s="1"/>
      <c r="BN183" s="1"/>
      <c r="BO183" s="1"/>
      <c r="BP183" s="1"/>
      <c r="BQ183" s="1"/>
      <c r="BR183" s="1"/>
      <c r="BS183" s="1"/>
      <c r="BT183" s="1"/>
      <c r="BU183" s="1"/>
      <c r="BV183" s="1"/>
    </row>
    <row r="184" spans="2:74" ht="24.75" customHeight="1" x14ac:dyDescent="0.25">
      <c r="B184" s="501"/>
      <c r="C184" s="502"/>
      <c r="D184" s="502"/>
      <c r="E184" s="502"/>
      <c r="F184" s="502"/>
      <c r="G184" s="502"/>
      <c r="H184" s="502"/>
      <c r="I184" s="502"/>
      <c r="J184" s="502"/>
      <c r="K184" s="502"/>
      <c r="L184" s="502"/>
      <c r="M184" s="502"/>
      <c r="N184" s="502"/>
      <c r="O184" s="502"/>
      <c r="P184" s="502"/>
      <c r="Q184" s="502"/>
      <c r="R184" s="502"/>
      <c r="S184" s="502"/>
      <c r="T184" s="502"/>
      <c r="U184" s="502"/>
      <c r="V184" s="502"/>
      <c r="W184" s="502"/>
      <c r="X184" s="502"/>
      <c r="Y184" s="502"/>
      <c r="Z184" s="503"/>
      <c r="AA184" s="510"/>
      <c r="AB184" s="510"/>
      <c r="AC184" s="510"/>
      <c r="AD184" s="510"/>
      <c r="AE184" s="510"/>
      <c r="AF184" s="510"/>
      <c r="AG184" s="302"/>
      <c r="AH184" s="303"/>
      <c r="AI184" s="303"/>
      <c r="AJ184" s="303"/>
      <c r="AK184" s="303"/>
      <c r="AL184" s="303"/>
      <c r="AM184" s="492"/>
      <c r="AN184" s="493"/>
      <c r="AO184" s="493"/>
      <c r="AP184" s="493"/>
      <c r="AQ184" s="493"/>
      <c r="AR184" s="494"/>
      <c r="AS184" s="300">
        <f t="shared" si="0"/>
        <v>0</v>
      </c>
      <c r="AT184" s="300"/>
      <c r="AU184" s="300"/>
      <c r="AV184" s="300"/>
      <c r="AW184" s="300"/>
      <c r="AX184" s="300"/>
      <c r="AY184" s="300"/>
      <c r="AZ184" s="300"/>
      <c r="BA184" s="300"/>
      <c r="BB184" s="300"/>
      <c r="BC184" s="300"/>
      <c r="BD184" s="301"/>
      <c r="BI184" s="6"/>
      <c r="BJ184" s="6"/>
      <c r="BK184" s="6"/>
      <c r="BL184" s="6"/>
      <c r="BM184" s="1"/>
      <c r="BN184" s="1"/>
      <c r="BO184" s="1"/>
      <c r="BP184" s="1"/>
      <c r="BQ184" s="1"/>
      <c r="BR184" s="1"/>
      <c r="BS184" s="1"/>
      <c r="BT184" s="1"/>
      <c r="BU184" s="1"/>
      <c r="BV184" s="1"/>
    </row>
    <row r="185" spans="2:74" ht="19.5" customHeight="1" x14ac:dyDescent="0.25">
      <c r="B185" s="47" t="s">
        <v>965</v>
      </c>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100"/>
      <c r="AB185" s="100"/>
      <c r="AC185" s="100"/>
      <c r="AD185" s="100"/>
      <c r="AE185" s="100"/>
      <c r="AF185" s="100"/>
      <c r="AG185" s="101"/>
      <c r="AH185" s="102"/>
      <c r="AI185" s="102"/>
      <c r="AJ185" s="102"/>
      <c r="AK185" s="102"/>
      <c r="AL185" s="102"/>
      <c r="AM185" s="101"/>
      <c r="AN185" s="102"/>
      <c r="AO185" s="102"/>
      <c r="AP185" s="102"/>
      <c r="AQ185" s="102"/>
      <c r="AR185" s="103"/>
      <c r="AS185" s="289">
        <f>SUM(AS175:BD184)</f>
        <v>0</v>
      </c>
      <c r="AT185" s="290"/>
      <c r="AU185" s="290"/>
      <c r="AV185" s="290"/>
      <c r="AW185" s="290"/>
      <c r="AX185" s="290"/>
      <c r="AY185" s="290"/>
      <c r="AZ185" s="290"/>
      <c r="BA185" s="290"/>
      <c r="BB185" s="290"/>
      <c r="BC185" s="290"/>
      <c r="BD185" s="291"/>
      <c r="BI185" s="6"/>
      <c r="BJ185" s="6"/>
      <c r="BK185" s="6"/>
      <c r="BL185" s="6"/>
      <c r="BM185" s="1"/>
      <c r="BN185" s="1"/>
      <c r="BO185" s="1"/>
      <c r="BP185" s="1"/>
      <c r="BQ185" s="1"/>
      <c r="BR185" s="1"/>
      <c r="BS185" s="1"/>
      <c r="BT185" s="1"/>
      <c r="BU185" s="1"/>
      <c r="BV185" s="1"/>
    </row>
    <row r="186" spans="2:74" ht="15.75" customHeight="1" x14ac:dyDescent="0.25">
      <c r="B186" s="214" t="s">
        <v>966</v>
      </c>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216"/>
      <c r="AB186" s="216"/>
      <c r="AC186" s="216"/>
      <c r="AD186" s="216"/>
      <c r="AE186" s="216"/>
      <c r="AF186" s="216"/>
      <c r="AG186" s="217"/>
      <c r="AH186" s="218"/>
      <c r="AI186" s="218"/>
      <c r="AJ186" s="218"/>
      <c r="AK186" s="218"/>
      <c r="AL186" s="218"/>
      <c r="AM186" s="715">
        <f>IF(AND(O19=BG10,O20=BH10),(AS165+AS168)*0.1,IF(AND(O19=BH10,O20=BG10),(AS165+AS168)*0.2,IF(AND(O19=BG10,O20=BG10),(AS165+AS168)*0.2,0)))</f>
        <v>0</v>
      </c>
      <c r="AN186" s="716"/>
      <c r="AO186" s="716"/>
      <c r="AP186" s="716"/>
      <c r="AQ186" s="716"/>
      <c r="AR186" s="716"/>
      <c r="AS186" s="716"/>
      <c r="AT186" s="716"/>
      <c r="AU186" s="213"/>
      <c r="AV186" s="213"/>
      <c r="AW186" s="213"/>
      <c r="AX186" s="213"/>
      <c r="AY186" s="213"/>
      <c r="AZ186" s="213"/>
      <c r="BA186" s="213"/>
      <c r="BB186" s="213"/>
      <c r="BC186" s="213"/>
      <c r="BD186" s="213"/>
      <c r="BF186" s="230" t="s">
        <v>1002</v>
      </c>
      <c r="BG186" s="230"/>
      <c r="BH186" s="230"/>
      <c r="BI186" s="6"/>
      <c r="BJ186" s="6"/>
      <c r="BK186" s="6"/>
      <c r="BL186" s="6"/>
      <c r="BM186" s="1"/>
      <c r="BN186" s="1"/>
      <c r="BO186" s="1"/>
      <c r="BP186" s="1"/>
      <c r="BQ186" s="1"/>
      <c r="BR186" s="1"/>
      <c r="BS186" s="1"/>
      <c r="BT186" s="1"/>
      <c r="BU186" s="1"/>
      <c r="BV186" s="1"/>
    </row>
    <row r="187" spans="2:74" ht="12.75" customHeight="1" x14ac:dyDescent="0.25">
      <c r="B187" s="104"/>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6"/>
      <c r="AB187" s="106"/>
      <c r="AC187" s="106"/>
      <c r="AD187" s="106"/>
      <c r="AE187" s="106"/>
      <c r="AF187" s="106"/>
      <c r="AG187" s="107"/>
      <c r="AH187" s="108"/>
      <c r="AI187" s="108"/>
      <c r="AJ187" s="108"/>
      <c r="AK187" s="108"/>
      <c r="AL187" s="108"/>
      <c r="AM187" s="107"/>
      <c r="AN187" s="108"/>
      <c r="AO187" s="108"/>
      <c r="AP187" s="108"/>
      <c r="AQ187" s="108"/>
      <c r="AR187" s="108"/>
      <c r="AS187" s="109"/>
      <c r="AT187" s="109"/>
      <c r="AU187" s="109"/>
      <c r="AV187" s="109"/>
      <c r="AW187" s="109"/>
      <c r="AX187" s="109"/>
      <c r="AY187" s="109"/>
      <c r="AZ187" s="109"/>
      <c r="BA187" s="109"/>
      <c r="BB187" s="109"/>
      <c r="BC187" s="109"/>
      <c r="BD187" s="109"/>
      <c r="BI187" s="6"/>
      <c r="BJ187" s="6"/>
      <c r="BK187" s="6"/>
      <c r="BL187" s="6"/>
      <c r="BM187" s="1"/>
      <c r="BN187" s="1"/>
      <c r="BO187" s="1"/>
      <c r="BP187" s="1"/>
      <c r="BQ187" s="1"/>
      <c r="BR187" s="1"/>
      <c r="BS187" s="1"/>
      <c r="BT187" s="1"/>
      <c r="BU187" s="1"/>
      <c r="BV187" s="1"/>
    </row>
    <row r="188" spans="2:74" ht="15.75" customHeight="1" x14ac:dyDescent="0.25">
      <c r="B188" s="275" t="s">
        <v>996</v>
      </c>
      <c r="C188" s="276"/>
      <c r="D188" s="276"/>
      <c r="E188" s="276"/>
      <c r="F188" s="276"/>
      <c r="G188" s="276"/>
      <c r="H188" s="276"/>
      <c r="I188" s="276"/>
      <c r="J188" s="276"/>
      <c r="K188" s="276"/>
      <c r="L188" s="276"/>
      <c r="M188" s="276"/>
      <c r="N188" s="276"/>
      <c r="O188" s="276"/>
      <c r="P188" s="276"/>
      <c r="Q188" s="276"/>
      <c r="R188" s="276"/>
      <c r="S188" s="276"/>
      <c r="T188" s="276"/>
      <c r="U188" s="276"/>
      <c r="V188" s="276"/>
      <c r="W188" s="276"/>
      <c r="X188" s="276"/>
      <c r="Y188" s="276"/>
      <c r="Z188" s="276"/>
      <c r="AA188" s="276"/>
      <c r="AB188" s="276"/>
      <c r="AC188" s="276"/>
      <c r="AD188" s="276"/>
      <c r="AE188" s="276"/>
      <c r="AF188" s="276"/>
      <c r="AG188" s="276"/>
      <c r="AH188" s="276"/>
      <c r="AI188" s="276"/>
      <c r="AJ188" s="276"/>
      <c r="AK188" s="276"/>
      <c r="AL188" s="276"/>
      <c r="AM188" s="276"/>
      <c r="AN188" s="276"/>
      <c r="AO188" s="276"/>
      <c r="AP188" s="276"/>
      <c r="AQ188" s="276"/>
      <c r="AR188" s="276"/>
      <c r="AS188" s="276"/>
      <c r="AT188" s="276"/>
      <c r="AU188" s="276"/>
      <c r="AV188" s="276"/>
      <c r="AW188" s="276"/>
      <c r="AX188" s="276"/>
      <c r="AY188" s="276"/>
      <c r="AZ188" s="276"/>
      <c r="BA188" s="276"/>
      <c r="BB188" s="276"/>
      <c r="BC188" s="276"/>
      <c r="BD188" s="276"/>
      <c r="BF188" s="235"/>
      <c r="BG188" s="236" t="s">
        <v>1008</v>
      </c>
      <c r="BH188" s="237"/>
      <c r="BI188" s="6"/>
      <c r="BJ188" s="6"/>
      <c r="BK188" s="6"/>
      <c r="BL188" s="6"/>
    </row>
    <row r="189" spans="2:74" ht="15" customHeight="1" x14ac:dyDescent="0.25">
      <c r="B189" s="238"/>
      <c r="C189" s="239"/>
      <c r="D189" s="239"/>
      <c r="E189" s="239"/>
      <c r="F189" s="239"/>
      <c r="G189" s="239"/>
      <c r="H189" s="239"/>
      <c r="I189" s="239"/>
      <c r="J189" s="239"/>
      <c r="K189" s="239"/>
      <c r="L189" s="239"/>
      <c r="M189" s="239"/>
      <c r="N189" s="239"/>
      <c r="O189" s="239"/>
      <c r="P189" s="239"/>
      <c r="Q189" s="239"/>
      <c r="R189" s="239"/>
      <c r="S189" s="239"/>
      <c r="T189" s="239"/>
      <c r="U189" s="239"/>
      <c r="V189" s="239"/>
      <c r="W189" s="239"/>
      <c r="X189" s="239"/>
      <c r="Y189" s="239"/>
      <c r="Z189" s="239"/>
      <c r="AA189" s="239"/>
      <c r="AB189" s="239"/>
      <c r="AC189" s="239"/>
      <c r="AD189" s="239"/>
      <c r="AE189" s="239"/>
      <c r="AF189" s="239"/>
      <c r="AG189" s="720" t="s">
        <v>1005</v>
      </c>
      <c r="AH189" s="721"/>
      <c r="AI189" s="721"/>
      <c r="AJ189" s="721"/>
      <c r="AK189" s="721"/>
      <c r="AL189" s="721"/>
      <c r="AM189" s="721"/>
      <c r="AN189" s="721"/>
      <c r="AO189" s="721"/>
      <c r="AP189" s="721"/>
      <c r="AQ189" s="721"/>
      <c r="AR189" s="722"/>
      <c r="AS189" s="276" t="s">
        <v>1006</v>
      </c>
      <c r="AT189" s="703"/>
      <c r="AU189" s="703"/>
      <c r="AV189" s="703"/>
      <c r="AW189" s="703"/>
      <c r="AX189" s="703"/>
      <c r="AY189" s="703"/>
      <c r="AZ189" s="703"/>
      <c r="BA189" s="703"/>
      <c r="BB189" s="703"/>
      <c r="BC189" s="703"/>
      <c r="BD189" s="703"/>
      <c r="BF189" s="231" t="s">
        <v>1003</v>
      </c>
      <c r="BG189" s="231" t="s">
        <v>1007</v>
      </c>
      <c r="BH189" s="231" t="s">
        <v>1004</v>
      </c>
      <c r="BI189" s="6"/>
      <c r="BJ189" s="6"/>
      <c r="BK189" s="6"/>
      <c r="BL189" s="6"/>
    </row>
    <row r="190" spans="2:74" ht="24" customHeight="1" x14ac:dyDescent="0.2">
      <c r="B190" s="240" t="s">
        <v>1009</v>
      </c>
      <c r="C190" s="241"/>
      <c r="D190" s="241"/>
      <c r="E190" s="241"/>
      <c r="F190" s="241"/>
      <c r="G190" s="241"/>
      <c r="H190" s="241"/>
      <c r="I190" s="241"/>
      <c r="J190" s="241"/>
      <c r="K190" s="241"/>
      <c r="L190" s="704" t="str">
        <f>IF(OR(O19=BH10,AS190=0),"",IF(AS190&lt;AG190,"Příliš nízké výdaje v kap. 4.3!!!",""))</f>
        <v/>
      </c>
      <c r="M190" s="705"/>
      <c r="N190" s="705"/>
      <c r="O190" s="705"/>
      <c r="P190" s="705"/>
      <c r="Q190" s="705"/>
      <c r="R190" s="705"/>
      <c r="S190" s="705"/>
      <c r="T190" s="705"/>
      <c r="U190" s="705"/>
      <c r="V190" s="705"/>
      <c r="W190" s="705"/>
      <c r="X190" s="705"/>
      <c r="Y190" s="705"/>
      <c r="Z190" s="705"/>
      <c r="AA190" s="705"/>
      <c r="AB190" s="705"/>
      <c r="AC190" s="705"/>
      <c r="AD190" s="705"/>
      <c r="AE190" s="705"/>
      <c r="AF190" s="706"/>
      <c r="AG190" s="260">
        <f>IF(O19=BH10,"nerelevantní",100000)</f>
        <v>100000</v>
      </c>
      <c r="AH190" s="260"/>
      <c r="AI190" s="260"/>
      <c r="AJ190" s="260"/>
      <c r="AK190" s="260"/>
      <c r="AL190" s="260"/>
      <c r="AM190" s="260"/>
      <c r="AN190" s="260"/>
      <c r="AO190" s="260"/>
      <c r="AP190" s="260"/>
      <c r="AQ190" s="260"/>
      <c r="AR190" s="260"/>
      <c r="AS190" s="260">
        <f>IF(O19=BH10,"nerelevantní",MIN(BF190,BG190))</f>
        <v>0</v>
      </c>
      <c r="AT190" s="260"/>
      <c r="AU190" s="260"/>
      <c r="AV190" s="260"/>
      <c r="AW190" s="260"/>
      <c r="AX190" s="260"/>
      <c r="AY190" s="260"/>
      <c r="AZ190" s="260"/>
      <c r="BA190" s="260"/>
      <c r="BB190" s="260"/>
      <c r="BC190" s="260"/>
      <c r="BD190" s="260"/>
      <c r="BF190" s="234">
        <f>(AS165+AS168)*0.05</f>
        <v>0</v>
      </c>
      <c r="BG190" s="232">
        <v>10000000</v>
      </c>
      <c r="BH190" s="233"/>
      <c r="BI190" s="45"/>
    </row>
    <row r="191" spans="2:74" ht="24" customHeight="1" x14ac:dyDescent="0.2">
      <c r="B191" s="240" t="s">
        <v>1010</v>
      </c>
      <c r="C191" s="241"/>
      <c r="D191" s="241"/>
      <c r="E191" s="241"/>
      <c r="F191" s="241"/>
      <c r="G191" s="241"/>
      <c r="H191" s="241"/>
      <c r="I191" s="241"/>
      <c r="J191" s="241"/>
      <c r="K191" s="241"/>
      <c r="L191" s="704" t="str">
        <f>IF(OR(O20=BH10,AS191=0),"",IF(AS191&lt;AG191,"Příliš nízké výdaje v kap. 4.3!!!",""))</f>
        <v/>
      </c>
      <c r="M191" s="705"/>
      <c r="N191" s="705"/>
      <c r="O191" s="705"/>
      <c r="P191" s="705"/>
      <c r="Q191" s="705"/>
      <c r="R191" s="705"/>
      <c r="S191" s="705"/>
      <c r="T191" s="705"/>
      <c r="U191" s="705"/>
      <c r="V191" s="705"/>
      <c r="W191" s="705"/>
      <c r="X191" s="705"/>
      <c r="Y191" s="705"/>
      <c r="Z191" s="705"/>
      <c r="AA191" s="705"/>
      <c r="AB191" s="705"/>
      <c r="AC191" s="705"/>
      <c r="AD191" s="705"/>
      <c r="AE191" s="705"/>
      <c r="AF191" s="706"/>
      <c r="AG191" s="260">
        <f>IF(O20=BH10,"nerelevantní",100000)</f>
        <v>100000</v>
      </c>
      <c r="AH191" s="260"/>
      <c r="AI191" s="260"/>
      <c r="AJ191" s="260"/>
      <c r="AK191" s="260"/>
      <c r="AL191" s="260"/>
      <c r="AM191" s="260"/>
      <c r="AN191" s="260"/>
      <c r="AO191" s="260"/>
      <c r="AP191" s="260"/>
      <c r="AQ191" s="260"/>
      <c r="AR191" s="260"/>
      <c r="AS191" s="260">
        <f>IF(O20=BH10,"nerelevantní",MIN(BF191,BG191,BH191))</f>
        <v>0</v>
      </c>
      <c r="AT191" s="260"/>
      <c r="AU191" s="260"/>
      <c r="AV191" s="260"/>
      <c r="AW191" s="260"/>
      <c r="AX191" s="260"/>
      <c r="AY191" s="260"/>
      <c r="AZ191" s="260"/>
      <c r="BA191" s="260"/>
      <c r="BB191" s="260"/>
      <c r="BC191" s="260"/>
      <c r="BD191" s="260"/>
      <c r="BF191" s="232">
        <f>(AS165+AS168)*0.1</f>
        <v>0</v>
      </c>
      <c r="BG191" s="232">
        <v>20000000</v>
      </c>
      <c r="BH191" s="232">
        <f>(AS166+AS169)*500000</f>
        <v>0</v>
      </c>
      <c r="BI191" s="45"/>
    </row>
    <row r="192" spans="2:74" ht="12.75" customHeight="1" x14ac:dyDescent="0.25">
      <c r="B192" s="104"/>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6"/>
      <c r="AB192" s="106"/>
      <c r="AC192" s="106"/>
      <c r="AD192" s="106"/>
      <c r="AE192" s="106"/>
      <c r="AF192" s="106"/>
      <c r="AG192" s="107"/>
      <c r="AH192" s="108"/>
      <c r="AI192" s="108"/>
      <c r="AJ192" s="108"/>
      <c r="AK192" s="108"/>
      <c r="AL192" s="108"/>
      <c r="AM192" s="107"/>
      <c r="AN192" s="108"/>
      <c r="AO192" s="108"/>
      <c r="AP192" s="108"/>
      <c r="AQ192" s="108"/>
      <c r="AR192" s="108"/>
      <c r="AS192" s="109"/>
      <c r="AT192" s="109"/>
      <c r="AU192" s="109"/>
      <c r="AV192" s="109"/>
      <c r="AW192" s="109"/>
      <c r="AX192" s="109"/>
      <c r="AY192" s="109"/>
      <c r="AZ192" s="109"/>
      <c r="BA192" s="109"/>
      <c r="BB192" s="109"/>
      <c r="BC192" s="109"/>
      <c r="BD192" s="109"/>
      <c r="BI192" s="6"/>
      <c r="BJ192" s="6"/>
      <c r="BK192" s="6"/>
      <c r="BL192" s="6"/>
      <c r="BM192" s="1"/>
      <c r="BN192" s="1"/>
      <c r="BO192" s="1"/>
      <c r="BP192" s="1"/>
      <c r="BQ192" s="1"/>
      <c r="BR192" s="1"/>
      <c r="BS192" s="1"/>
      <c r="BT192" s="1"/>
      <c r="BU192" s="1"/>
      <c r="BV192" s="1"/>
    </row>
    <row r="193" spans="1:123" ht="15.75" customHeight="1" x14ac:dyDescent="0.25">
      <c r="B193" s="603" t="s">
        <v>288</v>
      </c>
      <c r="C193" s="604"/>
      <c r="D193" s="604"/>
      <c r="E193" s="604"/>
      <c r="F193" s="604"/>
      <c r="G193" s="604"/>
      <c r="H193" s="604"/>
      <c r="I193" s="604"/>
      <c r="J193" s="604"/>
      <c r="K193" s="604"/>
      <c r="L193" s="604"/>
      <c r="M193" s="604"/>
      <c r="N193" s="604"/>
      <c r="O193" s="604"/>
      <c r="P193" s="604"/>
      <c r="Q193" s="604"/>
      <c r="R193" s="604"/>
      <c r="S193" s="604"/>
      <c r="T193" s="604"/>
      <c r="U193" s="604"/>
      <c r="V193" s="604"/>
      <c r="W193" s="604"/>
      <c r="X193" s="604"/>
      <c r="Y193" s="604"/>
      <c r="Z193" s="604"/>
      <c r="AA193" s="604"/>
      <c r="AB193" s="604"/>
      <c r="AC193" s="604"/>
      <c r="AD193" s="604"/>
      <c r="AE193" s="604"/>
      <c r="AF193" s="604"/>
      <c r="AG193" s="604"/>
      <c r="AH193" s="604"/>
      <c r="AI193" s="604"/>
      <c r="AJ193" s="604"/>
      <c r="AK193" s="604"/>
      <c r="AL193" s="604"/>
      <c r="AM193" s="604"/>
      <c r="AN193" s="604"/>
      <c r="AO193" s="604"/>
      <c r="AP193" s="604"/>
      <c r="AQ193" s="604"/>
      <c r="AR193" s="604"/>
      <c r="AS193" s="604"/>
      <c r="AT193" s="604"/>
      <c r="AU193" s="604"/>
      <c r="AV193" s="604"/>
      <c r="AW193" s="604"/>
      <c r="AX193" s="604"/>
      <c r="AY193" s="604"/>
      <c r="AZ193" s="604"/>
      <c r="BA193" s="604"/>
      <c r="BB193" s="604"/>
      <c r="BC193" s="604"/>
      <c r="BD193" s="604"/>
      <c r="BI193" s="6"/>
      <c r="BJ193" s="6"/>
      <c r="BK193" s="6"/>
      <c r="BL193" s="6"/>
    </row>
    <row r="194" spans="1:123" ht="15" customHeight="1" x14ac:dyDescent="0.25">
      <c r="B194" s="681"/>
      <c r="C194" s="682"/>
      <c r="D194" s="682"/>
      <c r="E194" s="682"/>
      <c r="F194" s="682"/>
      <c r="G194" s="682"/>
      <c r="H194" s="682"/>
      <c r="I194" s="682"/>
      <c r="J194" s="682"/>
      <c r="K194" s="682"/>
      <c r="L194" s="682"/>
      <c r="M194" s="682"/>
      <c r="N194" s="682"/>
      <c r="O194" s="682"/>
      <c r="P194" s="682"/>
      <c r="Q194" s="682"/>
      <c r="R194" s="682"/>
      <c r="S194" s="682"/>
      <c r="T194" s="682"/>
      <c r="U194" s="682"/>
      <c r="V194" s="682"/>
      <c r="W194" s="682"/>
      <c r="X194" s="682"/>
      <c r="Y194" s="682"/>
      <c r="Z194" s="682"/>
      <c r="AA194" s="682"/>
      <c r="AB194" s="682"/>
      <c r="AC194" s="682"/>
      <c r="AD194" s="682"/>
      <c r="AE194" s="682"/>
      <c r="AF194" s="683"/>
      <c r="AG194" s="350" t="str">
        <f>IF(AW161="","Částka (Kč)",IF(AW161="NE","Částka vč. DPH (Kč)",IF(AND(AW161="ANO",AW162="ANO"),"Částka bez DPH (Kč)",IF(AND(AW161="ANO",AW162="NE"),"Částka vč. DPH (Kč)","Částka (Kč)"))))</f>
        <v>Částka (Kč)</v>
      </c>
      <c r="AH194" s="476"/>
      <c r="AI194" s="476"/>
      <c r="AJ194" s="476"/>
      <c r="AK194" s="476"/>
      <c r="AL194" s="476"/>
      <c r="AM194" s="476"/>
      <c r="AN194" s="476"/>
      <c r="AO194" s="476"/>
      <c r="AP194" s="476"/>
      <c r="AQ194" s="476"/>
      <c r="AR194" s="477"/>
      <c r="AS194" s="350" t="s">
        <v>120</v>
      </c>
      <c r="AT194" s="476"/>
      <c r="AU194" s="476"/>
      <c r="AV194" s="476"/>
      <c r="AW194" s="476"/>
      <c r="AX194" s="476"/>
      <c r="AY194" s="476"/>
      <c r="AZ194" s="476"/>
      <c r="BA194" s="476"/>
      <c r="BB194" s="476"/>
      <c r="BC194" s="476"/>
      <c r="BD194" s="477"/>
      <c r="BI194" s="6"/>
      <c r="BJ194" s="6"/>
      <c r="BK194" s="6"/>
      <c r="BL194"/>
    </row>
    <row r="195" spans="1:123" ht="24.75" customHeight="1" x14ac:dyDescent="0.25">
      <c r="B195" s="700" t="s">
        <v>289</v>
      </c>
      <c r="C195" s="701"/>
      <c r="D195" s="701"/>
      <c r="E195" s="701"/>
      <c r="F195" s="701"/>
      <c r="G195" s="701"/>
      <c r="H195" s="701"/>
      <c r="I195" s="701"/>
      <c r="J195" s="701"/>
      <c r="K195" s="701"/>
      <c r="L195" s="701"/>
      <c r="M195" s="701"/>
      <c r="N195" s="701"/>
      <c r="O195" s="701"/>
      <c r="P195" s="701"/>
      <c r="Q195" s="701"/>
      <c r="R195" s="701"/>
      <c r="S195" s="701"/>
      <c r="T195" s="701"/>
      <c r="U195" s="701"/>
      <c r="V195" s="701"/>
      <c r="W195" s="701"/>
      <c r="X195" s="701"/>
      <c r="Y195" s="701"/>
      <c r="Z195" s="701"/>
      <c r="AA195" s="701"/>
      <c r="AB195" s="701"/>
      <c r="AC195" s="701"/>
      <c r="AD195" s="701"/>
      <c r="AE195" s="701"/>
      <c r="AF195" s="701"/>
      <c r="AG195" s="273">
        <f>IF((SUM(AG197:AR200))&lt;&gt;(AS185),"POZOR, Zdroje se musí rovnat výdajům!",(SUM(AG197:AR200)))</f>
        <v>0</v>
      </c>
      <c r="AH195" s="274"/>
      <c r="AI195" s="274"/>
      <c r="AJ195" s="274"/>
      <c r="AK195" s="274"/>
      <c r="AL195" s="274"/>
      <c r="AM195" s="274"/>
      <c r="AN195" s="274"/>
      <c r="AO195" s="274"/>
      <c r="AP195" s="274"/>
      <c r="AQ195" s="274"/>
      <c r="AR195" s="274"/>
      <c r="AS195" s="654" t="str">
        <f>IF((SUM(AS197:BD200))=0%,"Vyplňte vedlejší sloupec 'Částka' ",(IF(AND((SUM(AS197:BD200))&lt;&gt;100%,AS197&lt;&gt;"Nemůže být &gt; 50%!!!"),"Součet se musí rovnat 100%!",IF(AS197="Nemůže být &gt; 50%!!!",(AG197/AS181)+AS199+AS200,(SUM(AS197:BD200))))))</f>
        <v xml:space="preserve">Vyplňte vedlejší sloupec 'Částka' </v>
      </c>
      <c r="AT195" s="655"/>
      <c r="AU195" s="655"/>
      <c r="AV195" s="655"/>
      <c r="AW195" s="655"/>
      <c r="AX195" s="655"/>
      <c r="AY195" s="655"/>
      <c r="AZ195" s="655"/>
      <c r="BA195" s="655"/>
      <c r="BB195" s="655"/>
      <c r="BC195" s="655"/>
      <c r="BD195" s="655"/>
      <c r="BI195" s="45"/>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row>
    <row r="196" spans="1:123" ht="17.25" hidden="1" customHeight="1" x14ac:dyDescent="0.2">
      <c r="B196" s="702"/>
      <c r="C196" s="702"/>
      <c r="D196" s="702"/>
      <c r="E196" s="702"/>
      <c r="F196" s="702"/>
      <c r="G196" s="702"/>
      <c r="H196" s="702"/>
      <c r="I196" s="702"/>
      <c r="J196" s="702"/>
      <c r="K196" s="702"/>
      <c r="L196" s="702"/>
      <c r="M196" s="702"/>
      <c r="N196" s="702"/>
      <c r="O196" s="702"/>
      <c r="P196" s="702"/>
      <c r="Q196" s="702"/>
      <c r="R196" s="702"/>
      <c r="S196" s="702"/>
      <c r="T196" s="702"/>
      <c r="U196" s="702"/>
      <c r="V196" s="702"/>
      <c r="W196" s="702"/>
      <c r="X196" s="702"/>
      <c r="Y196" s="702"/>
      <c r="Z196" s="702"/>
      <c r="AA196" s="702"/>
      <c r="AB196" s="702"/>
      <c r="AC196" s="702"/>
      <c r="AD196" s="702"/>
      <c r="AE196" s="702"/>
      <c r="AF196" s="702"/>
      <c r="AG196" s="717"/>
      <c r="AH196" s="718"/>
      <c r="AI196" s="718"/>
      <c r="AJ196" s="718"/>
      <c r="AK196" s="718"/>
      <c r="AL196" s="718"/>
      <c r="AM196" s="718"/>
      <c r="AN196" s="718"/>
      <c r="AO196" s="718"/>
      <c r="AP196" s="718"/>
      <c r="AQ196" s="718"/>
      <c r="AR196" s="719"/>
      <c r="AS196" s="403"/>
      <c r="AT196" s="404"/>
      <c r="AU196" s="404"/>
      <c r="AV196" s="404"/>
      <c r="AW196" s="404"/>
      <c r="AX196" s="404"/>
      <c r="AY196" s="404"/>
      <c r="AZ196" s="404"/>
      <c r="BA196" s="404"/>
      <c r="BB196" s="404"/>
      <c r="BC196" s="404"/>
      <c r="BD196" s="404"/>
      <c r="BG196" s="30"/>
      <c r="BI196" s="45"/>
    </row>
    <row r="197" spans="1:123" ht="24.75" customHeight="1" x14ac:dyDescent="0.25">
      <c r="B197" s="207" t="s">
        <v>961</v>
      </c>
      <c r="C197" s="206"/>
      <c r="D197" s="206"/>
      <c r="E197" s="206"/>
      <c r="F197" s="206"/>
      <c r="G197" s="206"/>
      <c r="H197" s="206"/>
      <c r="I197" s="206"/>
      <c r="J197" s="206"/>
      <c r="K197" s="206"/>
      <c r="L197" s="677" t="s">
        <v>962</v>
      </c>
      <c r="M197" s="267"/>
      <c r="N197" s="267"/>
      <c r="O197" s="267"/>
      <c r="P197" s="267"/>
      <c r="Q197" s="267"/>
      <c r="R197" s="267"/>
      <c r="S197" s="267"/>
      <c r="T197" s="267"/>
      <c r="U197" s="267"/>
      <c r="V197" s="267"/>
      <c r="W197" s="267"/>
      <c r="X197" s="267"/>
      <c r="Y197" s="267"/>
      <c r="Z197" s="267"/>
      <c r="AA197" s="267"/>
      <c r="AB197" s="267"/>
      <c r="AC197" s="267"/>
      <c r="AD197" s="267"/>
      <c r="AE197" s="267"/>
      <c r="AF197" s="268"/>
      <c r="AG197" s="696"/>
      <c r="AH197" s="697"/>
      <c r="AI197" s="697"/>
      <c r="AJ197" s="697"/>
      <c r="AK197" s="697"/>
      <c r="AL197" s="697"/>
      <c r="AM197" s="697"/>
      <c r="AN197" s="697"/>
      <c r="AO197" s="697"/>
      <c r="AP197" s="697"/>
      <c r="AQ197" s="697"/>
      <c r="AR197" s="698"/>
      <c r="AS197" s="403" t="str">
        <f>IF(AS185=0,"nelze vypočítat",IF(AG197/AS185&gt;50%,"Nemůže být &gt; 50%!!!",AG197/AS185))</f>
        <v>nelze vypočítat</v>
      </c>
      <c r="AT197" s="699"/>
      <c r="AU197" s="699"/>
      <c r="AV197" s="699"/>
      <c r="AW197" s="699"/>
      <c r="AX197" s="699"/>
      <c r="AY197" s="699"/>
      <c r="AZ197" s="699"/>
      <c r="BA197" s="699"/>
      <c r="BB197" s="699"/>
      <c r="BC197" s="699"/>
      <c r="BD197" s="699"/>
      <c r="BF197" s="1">
        <f>FLOOR(AG197,1)</f>
        <v>0</v>
      </c>
      <c r="BG197" s="30"/>
      <c r="BI197" s="45"/>
      <c r="BJ197" s="127"/>
      <c r="BK197" s="128"/>
      <c r="BL197" s="690"/>
      <c r="BM197" s="691"/>
      <c r="BN197" s="691"/>
      <c r="BO197" s="691"/>
      <c r="BP197" s="691"/>
      <c r="BQ197" s="691"/>
      <c r="BR197" s="691"/>
      <c r="BS197" s="691"/>
      <c r="BT197" s="691"/>
      <c r="BU197" s="691"/>
      <c r="BV197" s="691"/>
      <c r="BW197" s="691"/>
      <c r="BX197" s="691"/>
      <c r="BY197" s="691"/>
      <c r="BZ197" s="691"/>
      <c r="CA197" s="691"/>
      <c r="CB197" s="691"/>
      <c r="CC197" s="691"/>
      <c r="CD197" s="691"/>
      <c r="CE197" s="691"/>
      <c r="CF197" s="691"/>
      <c r="CG197" s="691"/>
      <c r="CH197" s="691"/>
      <c r="CI197" s="691"/>
      <c r="CJ197" s="691"/>
      <c r="CK197" s="691"/>
      <c r="CL197" s="691"/>
      <c r="CM197" s="691"/>
      <c r="CN197" s="691"/>
      <c r="CO197" s="691"/>
      <c r="CP197" s="691"/>
      <c r="CQ197" s="691"/>
      <c r="CR197" s="691"/>
      <c r="CS197" s="691"/>
      <c r="CT197" s="691"/>
      <c r="CU197" s="691"/>
      <c r="CV197" s="691"/>
      <c r="CW197" s="691"/>
      <c r="CX197" s="691"/>
      <c r="CY197" s="691"/>
      <c r="CZ197" s="691"/>
      <c r="DA197" s="691"/>
      <c r="DB197" s="691"/>
      <c r="DC197" s="691"/>
      <c r="DD197" s="691"/>
      <c r="DE197" s="691"/>
      <c r="DF197" s="691"/>
      <c r="DG197" s="691"/>
      <c r="DH197" s="691"/>
      <c r="DI197" s="691"/>
      <c r="DJ197" s="691"/>
      <c r="DK197" s="691"/>
      <c r="DL197" s="691"/>
      <c r="DM197" s="691"/>
      <c r="DN197" s="691"/>
      <c r="DO197" s="691"/>
      <c r="DP197" s="691"/>
      <c r="DQ197" s="691"/>
      <c r="DR197" s="691"/>
      <c r="DS197" s="691"/>
    </row>
    <row r="198" spans="1:123" ht="24.75" customHeight="1" x14ac:dyDescent="0.2">
      <c r="B198" s="207" t="s">
        <v>989</v>
      </c>
      <c r="C198" s="206"/>
      <c r="D198" s="206"/>
      <c r="E198" s="206"/>
      <c r="F198" s="206"/>
      <c r="G198" s="206"/>
      <c r="H198" s="206"/>
      <c r="I198" s="206"/>
      <c r="J198" s="206"/>
      <c r="K198" s="206"/>
      <c r="L198" s="677" t="s">
        <v>990</v>
      </c>
      <c r="M198" s="267"/>
      <c r="N198" s="267"/>
      <c r="O198" s="267"/>
      <c r="P198" s="267"/>
      <c r="Q198" s="267"/>
      <c r="R198" s="267"/>
      <c r="S198" s="267"/>
      <c r="T198" s="267"/>
      <c r="U198" s="267"/>
      <c r="V198" s="267"/>
      <c r="W198" s="267"/>
      <c r="X198" s="267"/>
      <c r="Y198" s="267"/>
      <c r="Z198" s="267"/>
      <c r="AA198" s="267"/>
      <c r="AB198" s="267"/>
      <c r="AC198" s="267"/>
      <c r="AD198" s="267"/>
      <c r="AE198" s="267"/>
      <c r="AF198" s="268"/>
      <c r="AG198" s="696"/>
      <c r="AH198" s="697"/>
      <c r="AI198" s="697"/>
      <c r="AJ198" s="697"/>
      <c r="AK198" s="697"/>
      <c r="AL198" s="697"/>
      <c r="AM198" s="697"/>
      <c r="AN198" s="697"/>
      <c r="AO198" s="697"/>
      <c r="AP198" s="697"/>
      <c r="AQ198" s="697"/>
      <c r="AR198" s="698"/>
      <c r="AS198" s="403" t="str">
        <f>IF(AS185=0,"nelze vypočítat",IF(AG198/AS185&gt;50%,"Nemůže být &gt; 50%!!!",AG198/AS185))</f>
        <v>nelze vypočítat</v>
      </c>
      <c r="AT198" s="699"/>
      <c r="AU198" s="699"/>
      <c r="AV198" s="699"/>
      <c r="AW198" s="699"/>
      <c r="AX198" s="699"/>
      <c r="AY198" s="699"/>
      <c r="AZ198" s="699"/>
      <c r="BA198" s="699"/>
      <c r="BB198" s="699"/>
      <c r="BC198" s="699"/>
      <c r="BD198" s="699"/>
      <c r="BF198" s="1">
        <f>FLOOR(AG198,1000)</f>
        <v>0</v>
      </c>
      <c r="BG198" s="30"/>
      <c r="BH198" s="30"/>
      <c r="BI198" s="45"/>
      <c r="BJ198" s="127"/>
      <c r="BK198" s="128"/>
      <c r="BL198" s="1" t="str">
        <f>IF(AS198="Nemůže být &gt; 50%!!!","Snižte výši požadované NFV, při Vámi uvedené částce přesahujete maximální míru NFV 50 %. ","")</f>
        <v/>
      </c>
    </row>
    <row r="199" spans="1:123" ht="24.75" customHeight="1" x14ac:dyDescent="0.2">
      <c r="B199" s="709" t="s">
        <v>533</v>
      </c>
      <c r="C199" s="709"/>
      <c r="D199" s="709"/>
      <c r="E199" s="709"/>
      <c r="F199" s="709"/>
      <c r="G199" s="709"/>
      <c r="H199" s="709"/>
      <c r="I199" s="709"/>
      <c r="J199" s="709"/>
      <c r="K199" s="709"/>
      <c r="L199" s="709"/>
      <c r="M199" s="709"/>
      <c r="N199" s="709"/>
      <c r="O199" s="709"/>
      <c r="P199" s="709"/>
      <c r="Q199" s="709"/>
      <c r="R199" s="709"/>
      <c r="S199" s="709"/>
      <c r="T199" s="709"/>
      <c r="U199" s="709"/>
      <c r="V199" s="709"/>
      <c r="W199" s="709"/>
      <c r="X199" s="709"/>
      <c r="Y199" s="709"/>
      <c r="Z199" s="709"/>
      <c r="AA199" s="709"/>
      <c r="AB199" s="709"/>
      <c r="AC199" s="709"/>
      <c r="AD199" s="709"/>
      <c r="AE199" s="709"/>
      <c r="AF199" s="709"/>
      <c r="AG199" s="696"/>
      <c r="AH199" s="697"/>
      <c r="AI199" s="697"/>
      <c r="AJ199" s="697"/>
      <c r="AK199" s="697"/>
      <c r="AL199" s="697"/>
      <c r="AM199" s="697"/>
      <c r="AN199" s="697"/>
      <c r="AO199" s="697"/>
      <c r="AP199" s="697"/>
      <c r="AQ199" s="697"/>
      <c r="AR199" s="698"/>
      <c r="AS199" s="403" t="str">
        <f>IF((AS185)=0,"nelze vypočítat",AG199/(AS185))</f>
        <v>nelze vypočítat</v>
      </c>
      <c r="AT199" s="404"/>
      <c r="AU199" s="404"/>
      <c r="AV199" s="404"/>
      <c r="AW199" s="404"/>
      <c r="AX199" s="404"/>
      <c r="AY199" s="404"/>
      <c r="AZ199" s="404"/>
      <c r="BA199" s="404"/>
      <c r="BB199" s="404"/>
      <c r="BC199" s="404"/>
      <c r="BD199" s="404"/>
      <c r="BG199" s="30"/>
      <c r="BI199" s="45"/>
    </row>
    <row r="200" spans="1:123" ht="24.75" customHeight="1" x14ac:dyDescent="0.2">
      <c r="B200" s="405" t="s">
        <v>290</v>
      </c>
      <c r="C200" s="406"/>
      <c r="D200" s="406"/>
      <c r="E200" s="406"/>
      <c r="F200" s="406"/>
      <c r="G200" s="406"/>
      <c r="H200" s="406"/>
      <c r="I200" s="406"/>
      <c r="J200" s="406"/>
      <c r="K200" s="406"/>
      <c r="L200" s="406"/>
      <c r="M200" s="406"/>
      <c r="N200" s="406"/>
      <c r="O200" s="406"/>
      <c r="P200" s="406"/>
      <c r="Q200" s="406"/>
      <c r="R200" s="406"/>
      <c r="S200" s="406"/>
      <c r="T200" s="406"/>
      <c r="U200" s="406"/>
      <c r="V200" s="406"/>
      <c r="W200" s="406"/>
      <c r="X200" s="406"/>
      <c r="Y200" s="406"/>
      <c r="Z200" s="406"/>
      <c r="AA200" s="406"/>
      <c r="AB200" s="406"/>
      <c r="AC200" s="406"/>
      <c r="AD200" s="406"/>
      <c r="AE200" s="406"/>
      <c r="AF200" s="406"/>
      <c r="AG200" s="407"/>
      <c r="AH200" s="408"/>
      <c r="AI200" s="408"/>
      <c r="AJ200" s="408"/>
      <c r="AK200" s="408"/>
      <c r="AL200" s="408"/>
      <c r="AM200" s="408"/>
      <c r="AN200" s="408"/>
      <c r="AO200" s="408"/>
      <c r="AP200" s="408"/>
      <c r="AQ200" s="408"/>
      <c r="AR200" s="408"/>
      <c r="AS200" s="403" t="str">
        <f>IF((AS185)=0,"nelze vypočítat",AG200/(AS185))</f>
        <v>nelze vypočítat</v>
      </c>
      <c r="AT200" s="404"/>
      <c r="AU200" s="404"/>
      <c r="AV200" s="404"/>
      <c r="AW200" s="404"/>
      <c r="AX200" s="404"/>
      <c r="AY200" s="404"/>
      <c r="AZ200" s="404"/>
      <c r="BA200" s="404"/>
      <c r="BB200" s="404"/>
      <c r="BC200" s="404"/>
      <c r="BD200" s="404"/>
      <c r="BG200" s="30"/>
      <c r="BI200" s="45"/>
    </row>
    <row r="201" spans="1:123" ht="21" customHeight="1" x14ac:dyDescent="0.25">
      <c r="A201" s="11"/>
      <c r="B201" s="707" t="s">
        <v>995</v>
      </c>
      <c r="C201" s="708"/>
      <c r="D201" s="708"/>
      <c r="E201" s="708"/>
      <c r="F201" s="708"/>
      <c r="G201" s="708"/>
      <c r="H201" s="708"/>
      <c r="I201" s="708"/>
      <c r="J201" s="708"/>
      <c r="K201" s="708"/>
      <c r="L201" s="708"/>
      <c r="M201" s="708"/>
      <c r="N201" s="708"/>
      <c r="O201" s="708"/>
      <c r="P201" s="708"/>
      <c r="Q201" s="708"/>
      <c r="R201" s="708"/>
      <c r="S201" s="708"/>
      <c r="T201" s="708"/>
      <c r="U201" s="708"/>
      <c r="V201" s="708"/>
      <c r="W201" s="708"/>
      <c r="X201" s="708"/>
      <c r="Y201" s="708"/>
      <c r="Z201" s="708"/>
      <c r="AA201" s="708"/>
      <c r="AB201" s="708"/>
      <c r="AC201" s="708"/>
      <c r="AD201" s="708"/>
      <c r="AE201" s="708"/>
      <c r="AF201" s="708"/>
      <c r="AG201" s="708"/>
      <c r="AH201" s="708"/>
      <c r="AI201" s="708"/>
      <c r="AJ201" s="708"/>
      <c r="AK201" s="708"/>
      <c r="AL201" s="708"/>
      <c r="AM201" s="708"/>
      <c r="AN201" s="708"/>
      <c r="AO201" s="708"/>
      <c r="AP201" s="708"/>
      <c r="AQ201" s="708"/>
      <c r="AR201" s="708"/>
      <c r="AS201" s="708"/>
      <c r="AT201" s="708"/>
      <c r="AU201" s="708"/>
      <c r="AV201" s="708"/>
      <c r="AW201" s="708"/>
      <c r="AX201" s="708"/>
      <c r="AY201" s="708"/>
      <c r="AZ201" s="708"/>
      <c r="BA201" s="708"/>
      <c r="BB201" s="708"/>
      <c r="BC201" s="708"/>
      <c r="BD201" s="708"/>
      <c r="BE201" s="39"/>
      <c r="BI201" s="45"/>
    </row>
    <row r="202" spans="1:123" ht="24.75" customHeight="1" x14ac:dyDescent="0.2">
      <c r="B202" s="265" t="s">
        <v>994</v>
      </c>
      <c r="C202" s="266"/>
      <c r="D202" s="266"/>
      <c r="E202" s="266"/>
      <c r="F202" s="266"/>
      <c r="G202" s="266"/>
      <c r="H202" s="266"/>
      <c r="I202" s="266"/>
      <c r="J202" s="266"/>
      <c r="K202" s="266"/>
      <c r="L202" s="266"/>
      <c r="M202" s="266"/>
      <c r="N202" s="266"/>
      <c r="O202" s="266"/>
      <c r="P202" s="266"/>
      <c r="Q202" s="266"/>
      <c r="R202" s="266"/>
      <c r="S202" s="266"/>
      <c r="T202" s="266"/>
      <c r="U202" s="266"/>
      <c r="V202" s="266"/>
      <c r="W202" s="266"/>
      <c r="X202" s="266"/>
      <c r="Y202" s="266"/>
      <c r="Z202" s="266"/>
      <c r="AA202" s="266"/>
      <c r="AB202" s="266"/>
      <c r="AC202" s="266"/>
      <c r="AD202" s="266"/>
      <c r="AE202" s="266"/>
      <c r="AF202" s="266"/>
      <c r="AG202" s="267"/>
      <c r="AH202" s="267"/>
      <c r="AI202" s="267"/>
      <c r="AJ202" s="267"/>
      <c r="AK202" s="267"/>
      <c r="AL202" s="267"/>
      <c r="AM202" s="267"/>
      <c r="AN202" s="267"/>
      <c r="AO202" s="267"/>
      <c r="AP202" s="267"/>
      <c r="AQ202" s="267"/>
      <c r="AR202" s="268"/>
      <c r="AS202" s="272"/>
      <c r="AT202" s="272"/>
      <c r="AU202" s="272"/>
      <c r="AV202" s="272"/>
      <c r="AW202" s="272"/>
      <c r="AX202" s="272"/>
      <c r="AY202" s="272"/>
      <c r="AZ202" s="272"/>
      <c r="BA202" s="272"/>
      <c r="BB202" s="272"/>
      <c r="BC202" s="272"/>
      <c r="BD202" s="272"/>
      <c r="BM202" s="1"/>
      <c r="BN202" s="1"/>
      <c r="BO202" s="1"/>
      <c r="BP202" s="1"/>
      <c r="BQ202" s="1"/>
      <c r="BR202" s="1"/>
      <c r="BS202" s="1"/>
      <c r="BT202" s="1"/>
      <c r="BU202" s="1"/>
      <c r="BV202" s="1"/>
    </row>
    <row r="203" spans="1:123" ht="24.75" customHeight="1" x14ac:dyDescent="0.2">
      <c r="B203" s="265" t="s">
        <v>534</v>
      </c>
      <c r="C203" s="266"/>
      <c r="D203" s="266"/>
      <c r="E203" s="266"/>
      <c r="F203" s="266"/>
      <c r="G203" s="266"/>
      <c r="H203" s="266"/>
      <c r="I203" s="266"/>
      <c r="J203" s="266"/>
      <c r="K203" s="266"/>
      <c r="L203" s="266"/>
      <c r="M203" s="266"/>
      <c r="N203" s="266"/>
      <c r="O203" s="266"/>
      <c r="P203" s="266"/>
      <c r="Q203" s="266"/>
      <c r="R203" s="266"/>
      <c r="S203" s="266"/>
      <c r="T203" s="266"/>
      <c r="U203" s="266"/>
      <c r="V203" s="266"/>
      <c r="W203" s="266"/>
      <c r="X203" s="266"/>
      <c r="Y203" s="266"/>
      <c r="Z203" s="266"/>
      <c r="AA203" s="266"/>
      <c r="AB203" s="266"/>
      <c r="AC203" s="266"/>
      <c r="AD203" s="266"/>
      <c r="AE203" s="266"/>
      <c r="AF203" s="266"/>
      <c r="AG203" s="267"/>
      <c r="AH203" s="267"/>
      <c r="AI203" s="267"/>
      <c r="AJ203" s="267"/>
      <c r="AK203" s="267"/>
      <c r="AL203" s="267"/>
      <c r="AM203" s="267"/>
      <c r="AN203" s="267"/>
      <c r="AO203" s="267"/>
      <c r="AP203" s="267"/>
      <c r="AQ203" s="267"/>
      <c r="AR203" s="268"/>
      <c r="AS203" s="272"/>
      <c r="AT203" s="272"/>
      <c r="AU203" s="272"/>
      <c r="AV203" s="272"/>
      <c r="AW203" s="272"/>
      <c r="AX203" s="272"/>
      <c r="AY203" s="272"/>
      <c r="AZ203" s="272"/>
      <c r="BA203" s="272"/>
      <c r="BB203" s="272"/>
      <c r="BC203" s="272"/>
      <c r="BD203" s="272"/>
      <c r="BM203" s="1"/>
      <c r="BN203" s="1"/>
      <c r="BO203" s="1"/>
      <c r="BP203" s="1"/>
      <c r="BQ203" s="1"/>
      <c r="BR203" s="1"/>
      <c r="BS203" s="1"/>
      <c r="BT203" s="1"/>
      <c r="BU203" s="1"/>
      <c r="BV203" s="1"/>
    </row>
    <row r="204" spans="1:123" ht="12.75" customHeight="1" x14ac:dyDescent="0.2">
      <c r="B204" s="269"/>
      <c r="C204" s="270"/>
      <c r="D204" s="270"/>
      <c r="E204" s="270"/>
      <c r="F204" s="270"/>
      <c r="G204" s="270"/>
      <c r="H204" s="270"/>
      <c r="I204" s="270"/>
      <c r="J204" s="270"/>
      <c r="K204" s="270"/>
      <c r="L204" s="270"/>
      <c r="M204" s="270"/>
      <c r="N204" s="270"/>
      <c r="O204" s="270"/>
      <c r="P204" s="270"/>
      <c r="Q204" s="270"/>
      <c r="R204" s="270"/>
      <c r="S204" s="270"/>
      <c r="T204" s="270"/>
      <c r="U204" s="270"/>
      <c r="V204" s="270"/>
      <c r="W204" s="270"/>
      <c r="X204" s="270"/>
      <c r="Y204" s="270"/>
      <c r="Z204" s="270"/>
      <c r="AA204" s="270"/>
      <c r="AB204" s="270"/>
      <c r="AC204" s="270"/>
      <c r="AD204" s="270"/>
      <c r="AE204" s="270"/>
      <c r="AF204" s="270"/>
      <c r="AG204" s="270"/>
      <c r="AH204" s="270"/>
      <c r="AI204" s="270"/>
      <c r="AJ204" s="270"/>
      <c r="AK204" s="270"/>
      <c r="AL204" s="270"/>
      <c r="AM204" s="270"/>
      <c r="AN204" s="270"/>
      <c r="AO204" s="270"/>
      <c r="AP204" s="270"/>
      <c r="AQ204" s="270"/>
      <c r="AR204" s="270"/>
      <c r="AS204" s="270"/>
      <c r="AT204" s="270"/>
      <c r="AU204" s="270"/>
      <c r="AV204" s="270"/>
      <c r="AW204" s="270"/>
      <c r="AX204" s="270"/>
      <c r="AY204" s="270"/>
      <c r="AZ204" s="270"/>
      <c r="BA204" s="270"/>
      <c r="BB204" s="270"/>
      <c r="BC204" s="270"/>
      <c r="BD204" s="271"/>
      <c r="BI204" s="45"/>
      <c r="BM204" s="1"/>
      <c r="BN204" s="1"/>
      <c r="BO204" s="1"/>
      <c r="BP204" s="1"/>
      <c r="BQ204" s="1"/>
      <c r="BR204" s="1"/>
      <c r="BS204" s="1"/>
      <c r="BT204" s="1"/>
      <c r="BU204" s="1"/>
      <c r="BV204" s="1"/>
    </row>
    <row r="205" spans="1:123" ht="12.75" customHeight="1" x14ac:dyDescent="0.2">
      <c r="B205" s="251" t="s">
        <v>531</v>
      </c>
      <c r="C205" s="252"/>
      <c r="D205" s="252"/>
      <c r="E205" s="252"/>
      <c r="F205" s="253"/>
      <c r="G205" s="261" t="s">
        <v>529</v>
      </c>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3"/>
      <c r="AF205" s="261" t="s">
        <v>530</v>
      </c>
      <c r="AG205" s="252"/>
      <c r="AH205" s="252"/>
      <c r="AI205" s="252"/>
      <c r="AJ205" s="252"/>
      <c r="AK205" s="252"/>
      <c r="AL205" s="252"/>
      <c r="AM205" s="252"/>
      <c r="AN205" s="252"/>
      <c r="AO205" s="252"/>
      <c r="AP205" s="252"/>
      <c r="AQ205" s="252"/>
      <c r="AR205" s="252"/>
      <c r="AS205" s="252"/>
      <c r="AT205" s="252"/>
      <c r="AU205" s="252"/>
      <c r="AV205" s="252"/>
      <c r="AW205" s="252"/>
      <c r="AX205" s="252"/>
      <c r="AY205" s="252"/>
      <c r="AZ205" s="252"/>
      <c r="BA205" s="252"/>
      <c r="BB205" s="252"/>
      <c r="BC205" s="252"/>
      <c r="BD205" s="253"/>
      <c r="BF205" s="30"/>
      <c r="BI205" s="45"/>
    </row>
    <row r="206" spans="1:123" ht="24.75" customHeight="1" x14ac:dyDescent="0.2">
      <c r="B206" s="251" t="s">
        <v>100</v>
      </c>
      <c r="C206" s="252"/>
      <c r="D206" s="252"/>
      <c r="E206" s="252"/>
      <c r="F206" s="253"/>
      <c r="G206" s="254"/>
      <c r="H206" s="255"/>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6"/>
      <c r="AF206" s="257"/>
      <c r="AG206" s="258"/>
      <c r="AH206" s="258"/>
      <c r="AI206" s="258"/>
      <c r="AJ206" s="258"/>
      <c r="AK206" s="258"/>
      <c r="AL206" s="258"/>
      <c r="AM206" s="258"/>
      <c r="AN206" s="258"/>
      <c r="AO206" s="258"/>
      <c r="AP206" s="258"/>
      <c r="AQ206" s="258"/>
      <c r="AR206" s="258"/>
      <c r="AS206" s="258"/>
      <c r="AT206" s="258"/>
      <c r="AU206" s="258"/>
      <c r="AV206" s="258"/>
      <c r="AW206" s="258"/>
      <c r="AX206" s="258"/>
      <c r="AY206" s="258"/>
      <c r="AZ206" s="258"/>
      <c r="BA206" s="258"/>
      <c r="BB206" s="258"/>
      <c r="BC206" s="258"/>
      <c r="BD206" s="259"/>
      <c r="BF206" s="30"/>
      <c r="BI206" s="45"/>
    </row>
    <row r="207" spans="1:123" ht="24.75" customHeight="1" x14ac:dyDescent="0.2">
      <c r="B207" s="251" t="s">
        <v>101</v>
      </c>
      <c r="C207" s="252"/>
      <c r="D207" s="252"/>
      <c r="E207" s="252"/>
      <c r="F207" s="253"/>
      <c r="G207" s="254"/>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6"/>
      <c r="AF207" s="257"/>
      <c r="AG207" s="258"/>
      <c r="AH207" s="258"/>
      <c r="AI207" s="258"/>
      <c r="AJ207" s="258"/>
      <c r="AK207" s="258"/>
      <c r="AL207" s="258"/>
      <c r="AM207" s="258"/>
      <c r="AN207" s="258"/>
      <c r="AO207" s="258"/>
      <c r="AP207" s="258"/>
      <c r="AQ207" s="258"/>
      <c r="AR207" s="258"/>
      <c r="AS207" s="258"/>
      <c r="AT207" s="258"/>
      <c r="AU207" s="258"/>
      <c r="AV207" s="258"/>
      <c r="AW207" s="258"/>
      <c r="AX207" s="258"/>
      <c r="AY207" s="258"/>
      <c r="AZ207" s="258"/>
      <c r="BA207" s="258"/>
      <c r="BB207" s="258"/>
      <c r="BC207" s="258"/>
      <c r="BD207" s="259"/>
      <c r="BF207" s="30"/>
      <c r="BI207" s="45"/>
    </row>
    <row r="208" spans="1:123" ht="24.75" customHeight="1" x14ac:dyDescent="0.2">
      <c r="B208" s="251" t="s">
        <v>102</v>
      </c>
      <c r="C208" s="252"/>
      <c r="D208" s="252"/>
      <c r="E208" s="252"/>
      <c r="F208" s="253"/>
      <c r="G208" s="254"/>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6"/>
      <c r="AF208" s="257"/>
      <c r="AG208" s="258"/>
      <c r="AH208" s="258"/>
      <c r="AI208" s="258"/>
      <c r="AJ208" s="258"/>
      <c r="AK208" s="258"/>
      <c r="AL208" s="258"/>
      <c r="AM208" s="258"/>
      <c r="AN208" s="258"/>
      <c r="AO208" s="258"/>
      <c r="AP208" s="258"/>
      <c r="AQ208" s="258"/>
      <c r="AR208" s="258"/>
      <c r="AS208" s="258"/>
      <c r="AT208" s="258"/>
      <c r="AU208" s="258"/>
      <c r="AV208" s="258"/>
      <c r="AW208" s="258"/>
      <c r="AX208" s="258"/>
      <c r="AY208" s="258"/>
      <c r="AZ208" s="258"/>
      <c r="BA208" s="258"/>
      <c r="BB208" s="258"/>
      <c r="BC208" s="258"/>
      <c r="BD208" s="259"/>
      <c r="BF208" s="30"/>
      <c r="BI208" s="45"/>
    </row>
    <row r="209" spans="1:74" ht="24.75" customHeight="1" x14ac:dyDescent="0.2">
      <c r="B209" s="251" t="s">
        <v>103</v>
      </c>
      <c r="C209" s="252"/>
      <c r="D209" s="252"/>
      <c r="E209" s="252"/>
      <c r="F209" s="253"/>
      <c r="G209" s="254"/>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6"/>
      <c r="AF209" s="257"/>
      <c r="AG209" s="258"/>
      <c r="AH209" s="258"/>
      <c r="AI209" s="258"/>
      <c r="AJ209" s="258"/>
      <c r="AK209" s="258"/>
      <c r="AL209" s="258"/>
      <c r="AM209" s="258"/>
      <c r="AN209" s="258"/>
      <c r="AO209" s="258"/>
      <c r="AP209" s="258"/>
      <c r="AQ209" s="258"/>
      <c r="AR209" s="258"/>
      <c r="AS209" s="258"/>
      <c r="AT209" s="258"/>
      <c r="AU209" s="258"/>
      <c r="AV209" s="258"/>
      <c r="AW209" s="258"/>
      <c r="AX209" s="258"/>
      <c r="AY209" s="258"/>
      <c r="AZ209" s="258"/>
      <c r="BA209" s="258"/>
      <c r="BB209" s="258"/>
      <c r="BC209" s="258"/>
      <c r="BD209" s="259"/>
      <c r="BF209" s="30"/>
      <c r="BI209" s="45"/>
    </row>
    <row r="210" spans="1:74" ht="24.75" customHeight="1" x14ac:dyDescent="0.2">
      <c r="B210" s="251" t="s">
        <v>524</v>
      </c>
      <c r="C210" s="252"/>
      <c r="D210" s="252"/>
      <c r="E210" s="252"/>
      <c r="F210" s="253"/>
      <c r="G210" s="261" t="str">
        <f>IF(AF210&lt;&gt;AG198,"POZOR, musí se rovnat požadované NFV &gt;&gt;&gt;&gt;"," - ")</f>
        <v xml:space="preserve"> - </v>
      </c>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3"/>
      <c r="AF210" s="262" t="str">
        <f>IF(SUM(AF206:BD209)=0,"",SUM(AF206:BD209))</f>
        <v/>
      </c>
      <c r="AG210" s="263"/>
      <c r="AH210" s="263"/>
      <c r="AI210" s="263"/>
      <c r="AJ210" s="263"/>
      <c r="AK210" s="263"/>
      <c r="AL210" s="263"/>
      <c r="AM210" s="263"/>
      <c r="AN210" s="263"/>
      <c r="AO210" s="263"/>
      <c r="AP210" s="263"/>
      <c r="AQ210" s="263"/>
      <c r="AR210" s="263"/>
      <c r="AS210" s="263"/>
      <c r="AT210" s="263"/>
      <c r="AU210" s="263"/>
      <c r="AV210" s="263"/>
      <c r="AW210" s="263"/>
      <c r="AX210" s="263"/>
      <c r="AY210" s="263"/>
      <c r="AZ210" s="263"/>
      <c r="BA210" s="263"/>
      <c r="BB210" s="263"/>
      <c r="BC210" s="263"/>
      <c r="BD210" s="264"/>
      <c r="BF210" s="30"/>
      <c r="BI210" s="45"/>
    </row>
    <row r="211" spans="1:74" ht="27.75" customHeight="1" x14ac:dyDescent="0.25">
      <c r="A211" s="132"/>
      <c r="B211" s="487" t="s">
        <v>516</v>
      </c>
      <c r="C211" s="488"/>
      <c r="D211" s="488"/>
      <c r="E211" s="488"/>
      <c r="F211" s="488"/>
      <c r="G211" s="488"/>
      <c r="H211" s="488"/>
      <c r="I211" s="488"/>
      <c r="J211" s="488"/>
      <c r="K211" s="488"/>
      <c r="L211" s="488"/>
      <c r="M211" s="488"/>
      <c r="N211" s="488"/>
      <c r="O211" s="488"/>
      <c r="P211" s="488"/>
      <c r="Q211" s="488"/>
      <c r="R211" s="488"/>
      <c r="S211" s="488"/>
      <c r="T211" s="488"/>
      <c r="U211" s="488"/>
      <c r="V211" s="488"/>
      <c r="W211" s="488"/>
      <c r="X211" s="488"/>
      <c r="Y211" s="488"/>
      <c r="Z211" s="488"/>
      <c r="AA211" s="488"/>
      <c r="AB211" s="488"/>
      <c r="AC211" s="488"/>
      <c r="AD211" s="488"/>
      <c r="AE211" s="488"/>
      <c r="AF211" s="488"/>
      <c r="AG211" s="488"/>
      <c r="AH211" s="488"/>
      <c r="AI211" s="488"/>
      <c r="AJ211" s="488"/>
      <c r="AK211" s="488"/>
      <c r="AL211" s="488"/>
      <c r="AM211" s="488"/>
      <c r="AN211" s="488"/>
      <c r="AO211" s="488"/>
      <c r="AP211" s="488"/>
      <c r="AQ211" s="488"/>
      <c r="AR211" s="488"/>
      <c r="AS211" s="488"/>
      <c r="AT211" s="488"/>
      <c r="AU211" s="488"/>
      <c r="AV211" s="488"/>
      <c r="AW211" s="488"/>
      <c r="AX211" s="488"/>
      <c r="AY211" s="488"/>
      <c r="AZ211" s="488"/>
      <c r="BA211" s="488"/>
      <c r="BB211" s="488"/>
      <c r="BC211" s="488"/>
      <c r="BD211" s="488"/>
      <c r="BI211" s="133"/>
    </row>
    <row r="212" spans="1:74" ht="38.25" customHeight="1" x14ac:dyDescent="0.2">
      <c r="B212" s="648" t="s">
        <v>45</v>
      </c>
      <c r="C212" s="649"/>
      <c r="D212" s="649"/>
      <c r="E212" s="649"/>
      <c r="F212" s="649"/>
      <c r="G212" s="649"/>
      <c r="H212" s="649"/>
      <c r="I212" s="649"/>
      <c r="J212" s="649"/>
      <c r="K212" s="649"/>
      <c r="L212" s="649"/>
      <c r="M212" s="649"/>
      <c r="N212" s="649"/>
      <c r="O212" s="649"/>
      <c r="P212" s="649"/>
      <c r="Q212" s="649"/>
      <c r="R212" s="649"/>
      <c r="S212" s="649"/>
      <c r="T212" s="649"/>
      <c r="U212" s="649"/>
      <c r="V212" s="649"/>
      <c r="W212" s="649"/>
      <c r="X212" s="649"/>
      <c r="Y212" s="649"/>
      <c r="Z212" s="649"/>
      <c r="AA212" s="649"/>
      <c r="AB212" s="649"/>
      <c r="AC212" s="649"/>
      <c r="AD212" s="649"/>
      <c r="AE212" s="649"/>
      <c r="AF212" s="649"/>
      <c r="AG212" s="649"/>
      <c r="AH212" s="649"/>
      <c r="AI212" s="649"/>
      <c r="AJ212" s="649"/>
      <c r="AK212" s="649"/>
      <c r="AL212" s="649"/>
      <c r="AM212" s="649"/>
      <c r="AN212" s="649"/>
      <c r="AO212" s="649"/>
      <c r="AP212" s="649"/>
      <c r="AQ212" s="649"/>
      <c r="AR212" s="649"/>
      <c r="AS212" s="649"/>
      <c r="AT212" s="649"/>
      <c r="AU212" s="649"/>
      <c r="AV212" s="649"/>
      <c r="AW212" s="649"/>
      <c r="AX212" s="649"/>
      <c r="AY212" s="649"/>
      <c r="AZ212" s="649"/>
      <c r="BA212" s="649"/>
      <c r="BB212" s="649"/>
      <c r="BC212" s="649"/>
      <c r="BD212" s="649"/>
      <c r="BI212" s="45"/>
    </row>
    <row r="213" spans="1:74" ht="27.75" hidden="1" customHeight="1" x14ac:dyDescent="0.25">
      <c r="A213" s="132"/>
      <c r="B213" s="487" t="s">
        <v>309</v>
      </c>
      <c r="C213" s="488"/>
      <c r="D213" s="488"/>
      <c r="E213" s="488"/>
      <c r="F213" s="488"/>
      <c r="G213" s="488"/>
      <c r="H213" s="488"/>
      <c r="I213" s="488"/>
      <c r="J213" s="488"/>
      <c r="K213" s="488"/>
      <c r="L213" s="488"/>
      <c r="M213" s="488"/>
      <c r="N213" s="488"/>
      <c r="O213" s="488"/>
      <c r="P213" s="488"/>
      <c r="Q213" s="488"/>
      <c r="R213" s="488"/>
      <c r="S213" s="488"/>
      <c r="T213" s="488"/>
      <c r="U213" s="488"/>
      <c r="V213" s="488"/>
      <c r="W213" s="488"/>
      <c r="X213" s="488"/>
      <c r="Y213" s="488"/>
      <c r="Z213" s="488"/>
      <c r="AA213" s="488"/>
      <c r="AB213" s="488"/>
      <c r="AC213" s="488"/>
      <c r="AD213" s="488"/>
      <c r="AE213" s="488"/>
      <c r="AF213" s="488"/>
      <c r="AG213" s="488"/>
      <c r="AH213" s="488"/>
      <c r="AI213" s="488"/>
      <c r="AJ213" s="488"/>
      <c r="AK213" s="488"/>
      <c r="AL213" s="488"/>
      <c r="AM213" s="488"/>
      <c r="AN213" s="488"/>
      <c r="AO213" s="488"/>
      <c r="AP213" s="488"/>
      <c r="AQ213" s="488"/>
      <c r="AR213" s="488"/>
      <c r="AS213" s="488"/>
      <c r="AT213" s="488"/>
      <c r="AU213" s="488"/>
      <c r="AV213" s="488"/>
      <c r="AW213" s="488"/>
      <c r="AX213" s="488"/>
      <c r="AY213" s="488"/>
      <c r="AZ213" s="488"/>
      <c r="BA213" s="488"/>
      <c r="BB213" s="488"/>
      <c r="BC213" s="488"/>
      <c r="BD213" s="488"/>
      <c r="BI213" s="133"/>
    </row>
    <row r="214" spans="1:74" ht="23.25" hidden="1" customHeight="1" x14ac:dyDescent="0.25">
      <c r="A214" s="11"/>
      <c r="B214" s="11" t="s">
        <v>310</v>
      </c>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I214" s="45"/>
    </row>
    <row r="215" spans="1:74" ht="21" hidden="1" customHeight="1" x14ac:dyDescent="0.25">
      <c r="B215" s="376" t="s">
        <v>63</v>
      </c>
      <c r="C215" s="297"/>
      <c r="D215" s="297"/>
      <c r="E215" s="297"/>
      <c r="F215" s="297"/>
      <c r="G215" s="297"/>
      <c r="H215" s="297"/>
      <c r="I215" s="297"/>
      <c r="J215" s="297"/>
      <c r="K215" s="297"/>
      <c r="L215" s="297"/>
      <c r="M215" s="297"/>
      <c r="N215" s="297"/>
      <c r="O215" s="297"/>
      <c r="P215" s="297"/>
      <c r="Q215" s="297"/>
      <c r="R215" s="297"/>
      <c r="S215" s="297"/>
      <c r="T215" s="377"/>
      <c r="U215" s="545"/>
      <c r="V215" s="545"/>
      <c r="W215" s="545"/>
      <c r="X215" s="545"/>
      <c r="Y215" s="545"/>
      <c r="Z215" s="545"/>
      <c r="AA215" s="545"/>
      <c r="AB215" s="545"/>
      <c r="AC215" s="545"/>
      <c r="AD215" s="545"/>
      <c r="AE215" s="545"/>
      <c r="AF215" s="545"/>
      <c r="AG215" s="545"/>
      <c r="AH215" s="545"/>
      <c r="AI215" s="545"/>
      <c r="AJ215" s="545"/>
      <c r="AK215" s="545"/>
      <c r="AL215" s="545"/>
      <c r="AM215" s="545"/>
      <c r="AN215" s="545"/>
      <c r="AO215" s="545"/>
      <c r="AP215" s="545"/>
      <c r="AQ215" s="545"/>
      <c r="AR215" s="545"/>
      <c r="AS215" s="545"/>
      <c r="AT215" s="545"/>
      <c r="AU215" s="545"/>
      <c r="AV215" s="545"/>
      <c r="AW215" s="545"/>
      <c r="AX215" s="545"/>
      <c r="AY215" s="545"/>
      <c r="AZ215" s="545"/>
      <c r="BA215" s="545"/>
      <c r="BB215" s="545"/>
      <c r="BC215" s="545"/>
      <c r="BD215" s="546"/>
      <c r="BF215" s="49" t="s">
        <v>91</v>
      </c>
      <c r="BG215" s="50" t="s">
        <v>65</v>
      </c>
      <c r="BH215" s="50" t="s">
        <v>64</v>
      </c>
      <c r="BI215" s="45"/>
      <c r="BM215" s="126"/>
      <c r="BN215" s="1"/>
      <c r="BO215" s="1"/>
      <c r="BP215" s="1"/>
      <c r="BQ215" s="1"/>
      <c r="BR215" s="1"/>
      <c r="BS215" s="1"/>
      <c r="BT215" s="1"/>
      <c r="BU215" s="1"/>
      <c r="BV215" s="1"/>
    </row>
    <row r="216" spans="1:74" ht="21" hidden="1" customHeight="1" x14ac:dyDescent="0.2">
      <c r="B216" s="376" t="str">
        <f>IF(U215="fyzická osoba","Titul, jméno a příjmení, titul za:",IF(U215="podnikající fyzická osoba","Titul, jméno a příjmení, titul za:",IF(U215="právnická osoba","Název, popř. obchodní firma:"," ")))</f>
        <v xml:space="preserve"> </v>
      </c>
      <c r="C216" s="297"/>
      <c r="D216" s="297"/>
      <c r="E216" s="297"/>
      <c r="F216" s="297"/>
      <c r="G216" s="297"/>
      <c r="H216" s="297"/>
      <c r="I216" s="297"/>
      <c r="J216" s="297"/>
      <c r="K216" s="297"/>
      <c r="L216" s="297"/>
      <c r="M216" s="297"/>
      <c r="N216" s="297"/>
      <c r="O216" s="297"/>
      <c r="P216" s="297"/>
      <c r="Q216" s="297"/>
      <c r="R216" s="297"/>
      <c r="S216" s="297"/>
      <c r="T216" s="377"/>
      <c r="U216" s="540"/>
      <c r="V216" s="540"/>
      <c r="W216" s="540"/>
      <c r="X216" s="540"/>
      <c r="Y216" s="540"/>
      <c r="Z216" s="540"/>
      <c r="AA216" s="540"/>
      <c r="AB216" s="540"/>
      <c r="AC216" s="540"/>
      <c r="AD216" s="540"/>
      <c r="AE216" s="540"/>
      <c r="AF216" s="540"/>
      <c r="AG216" s="540"/>
      <c r="AH216" s="540"/>
      <c r="AI216" s="540"/>
      <c r="AJ216" s="540"/>
      <c r="AK216" s="540"/>
      <c r="AL216" s="540"/>
      <c r="AM216" s="540"/>
      <c r="AN216" s="540"/>
      <c r="AO216" s="540"/>
      <c r="AP216" s="540"/>
      <c r="AQ216" s="540"/>
      <c r="AR216" s="540"/>
      <c r="AS216" s="540"/>
      <c r="AT216" s="540"/>
      <c r="AU216" s="540"/>
      <c r="AV216" s="540"/>
      <c r="AW216" s="540"/>
      <c r="AX216" s="540"/>
      <c r="AY216" s="540"/>
      <c r="AZ216" s="540"/>
      <c r="BA216" s="540"/>
      <c r="BB216" s="540"/>
      <c r="BC216" s="540"/>
      <c r="BD216" s="541"/>
      <c r="BI216" s="45"/>
      <c r="BM216" s="1"/>
      <c r="BN216" s="1"/>
      <c r="BO216" s="1"/>
      <c r="BP216" s="1"/>
      <c r="BQ216" s="1"/>
      <c r="BR216" s="1"/>
      <c r="BS216" s="1"/>
      <c r="BT216" s="1"/>
      <c r="BU216" s="1"/>
      <c r="BV216" s="1"/>
    </row>
    <row r="217" spans="1:74" ht="21" hidden="1" customHeight="1" x14ac:dyDescent="0.2">
      <c r="B217" s="376" t="str">
        <f>IF(U215="fyzická osoba","Datum narození:",IF(U215="podnikající fyzická osoba","Datum narození:",IF(U215="právnická osoba"," -  "," ")))</f>
        <v xml:space="preserve"> </v>
      </c>
      <c r="C217" s="297"/>
      <c r="D217" s="297"/>
      <c r="E217" s="297"/>
      <c r="F217" s="297"/>
      <c r="G217" s="297"/>
      <c r="H217" s="297"/>
      <c r="I217" s="297"/>
      <c r="J217" s="297"/>
      <c r="K217" s="297"/>
      <c r="L217" s="297"/>
      <c r="M217" s="297"/>
      <c r="N217" s="297"/>
      <c r="O217" s="297"/>
      <c r="P217" s="297"/>
      <c r="Q217" s="297"/>
      <c r="R217" s="297"/>
      <c r="S217" s="297"/>
      <c r="T217" s="377"/>
      <c r="U217" s="524"/>
      <c r="V217" s="524"/>
      <c r="W217" s="524"/>
      <c r="X217" s="524"/>
      <c r="Y217" s="524"/>
      <c r="Z217" s="524"/>
      <c r="AA217" s="524"/>
      <c r="AB217" s="524"/>
      <c r="AC217" s="524"/>
      <c r="AD217" s="524"/>
      <c r="AE217" s="524"/>
      <c r="AF217" s="524"/>
      <c r="AG217" s="524"/>
      <c r="AH217" s="524"/>
      <c r="AI217" s="524"/>
      <c r="AJ217" s="524"/>
      <c r="AK217" s="524"/>
      <c r="AL217" s="524"/>
      <c r="AM217" s="524"/>
      <c r="AN217" s="524"/>
      <c r="AO217" s="524"/>
      <c r="AP217" s="524"/>
      <c r="AQ217" s="524"/>
      <c r="AR217" s="524"/>
      <c r="AS217" s="524"/>
      <c r="AT217" s="524"/>
      <c r="AU217" s="524"/>
      <c r="AV217" s="524"/>
      <c r="AW217" s="524"/>
      <c r="AX217" s="524"/>
      <c r="AY217" s="524"/>
      <c r="AZ217" s="524"/>
      <c r="BA217" s="524"/>
      <c r="BB217" s="524"/>
      <c r="BC217" s="524"/>
      <c r="BD217" s="525"/>
      <c r="BI217" s="45"/>
      <c r="BM217" s="1"/>
      <c r="BN217" s="1"/>
      <c r="BO217" s="1"/>
      <c r="BP217" s="1"/>
      <c r="BQ217" s="1"/>
      <c r="BR217" s="1"/>
      <c r="BS217" s="1"/>
      <c r="BT217" s="1"/>
      <c r="BU217" s="1"/>
      <c r="BV217" s="1"/>
    </row>
    <row r="218" spans="1:74" ht="30" hidden="1" customHeight="1" x14ac:dyDescent="0.2">
      <c r="B218" s="376" t="str">
        <f>IF(U215="fyzická osoba","Adresa trvalého bydliště:                               (ulice, č.p., PSČ, obec)",IF(U215="podnikající fyzická osoba","Adresa trvalého bydliště:                                 (ulice, č.p., PSČ, obec)",IF(U215="právnická osoba","Sídlo:                                                 (ulice, č.p., PSČ, obec)"," ")))</f>
        <v xml:space="preserve"> </v>
      </c>
      <c r="C218" s="297"/>
      <c r="D218" s="297"/>
      <c r="E218" s="297"/>
      <c r="F218" s="297"/>
      <c r="G218" s="297"/>
      <c r="H218" s="297"/>
      <c r="I218" s="297"/>
      <c r="J218" s="297"/>
      <c r="K218" s="297"/>
      <c r="L218" s="297"/>
      <c r="M218" s="297"/>
      <c r="N218" s="297"/>
      <c r="O218" s="297"/>
      <c r="P218" s="297"/>
      <c r="Q218" s="297"/>
      <c r="R218" s="297"/>
      <c r="S218" s="297"/>
      <c r="T218" s="377"/>
      <c r="U218" s="540"/>
      <c r="V218" s="540"/>
      <c r="W218" s="540"/>
      <c r="X218" s="540"/>
      <c r="Y218" s="540"/>
      <c r="Z218" s="540"/>
      <c r="AA218" s="540"/>
      <c r="AB218" s="540"/>
      <c r="AC218" s="540"/>
      <c r="AD218" s="540"/>
      <c r="AE218" s="540"/>
      <c r="AF218" s="540"/>
      <c r="AG218" s="540"/>
      <c r="AH218" s="540"/>
      <c r="AI218" s="540"/>
      <c r="AJ218" s="540"/>
      <c r="AK218" s="540"/>
      <c r="AL218" s="540"/>
      <c r="AM218" s="540"/>
      <c r="AN218" s="540"/>
      <c r="AO218" s="540"/>
      <c r="AP218" s="540"/>
      <c r="AQ218" s="540"/>
      <c r="AR218" s="540"/>
      <c r="AS218" s="540"/>
      <c r="AT218" s="540"/>
      <c r="AU218" s="540"/>
      <c r="AV218" s="540"/>
      <c r="AW218" s="540"/>
      <c r="AX218" s="540"/>
      <c r="AY218" s="540"/>
      <c r="AZ218" s="540"/>
      <c r="BA218" s="540"/>
      <c r="BB218" s="540"/>
      <c r="BC218" s="540"/>
      <c r="BD218" s="541"/>
      <c r="BI218" s="45"/>
      <c r="BM218" s="1"/>
      <c r="BN218" s="1"/>
      <c r="BO218" s="1"/>
      <c r="BP218" s="1"/>
      <c r="BQ218" s="1"/>
      <c r="BR218" s="1"/>
      <c r="BS218" s="1"/>
      <c r="BT218" s="1"/>
      <c r="BU218" s="1"/>
      <c r="BV218" s="1"/>
    </row>
    <row r="219" spans="1:74" ht="21" hidden="1" customHeight="1" x14ac:dyDescent="0.2">
      <c r="B219" s="376" t="str">
        <f>IF(U215="fyzická osoba"," - ",IF(U215="podnikající fyzická osoba","IČO:",IF(U215="právnická osoba","IČO:"," ")))</f>
        <v xml:space="preserve"> </v>
      </c>
      <c r="C219" s="297"/>
      <c r="D219" s="297"/>
      <c r="E219" s="297"/>
      <c r="F219" s="297"/>
      <c r="G219" s="297"/>
      <c r="H219" s="297"/>
      <c r="I219" s="297"/>
      <c r="J219" s="297"/>
      <c r="K219" s="297"/>
      <c r="L219" s="297"/>
      <c r="M219" s="297"/>
      <c r="N219" s="297"/>
      <c r="O219" s="297"/>
      <c r="P219" s="297"/>
      <c r="Q219" s="297"/>
      <c r="R219" s="297"/>
      <c r="S219" s="297"/>
      <c r="T219" s="377"/>
      <c r="U219" s="540"/>
      <c r="V219" s="540"/>
      <c r="W219" s="540"/>
      <c r="X219" s="540"/>
      <c r="Y219" s="540"/>
      <c r="Z219" s="540"/>
      <c r="AA219" s="540"/>
      <c r="AB219" s="540"/>
      <c r="AC219" s="540"/>
      <c r="AD219" s="540"/>
      <c r="AE219" s="540"/>
      <c r="AF219" s="540"/>
      <c r="AG219" s="540"/>
      <c r="AH219" s="540"/>
      <c r="AI219" s="540"/>
      <c r="AJ219" s="540"/>
      <c r="AK219" s="540"/>
      <c r="AL219" s="540"/>
      <c r="AM219" s="540"/>
      <c r="AN219" s="540"/>
      <c r="AO219" s="540"/>
      <c r="AP219" s="540"/>
      <c r="AQ219" s="540"/>
      <c r="AR219" s="540"/>
      <c r="AS219" s="540"/>
      <c r="AT219" s="540"/>
      <c r="AU219" s="540"/>
      <c r="AV219" s="540"/>
      <c r="AW219" s="540"/>
      <c r="AX219" s="540"/>
      <c r="AY219" s="540"/>
      <c r="AZ219" s="540"/>
      <c r="BA219" s="540"/>
      <c r="BB219" s="540"/>
      <c r="BC219" s="540"/>
      <c r="BD219" s="541"/>
      <c r="BI219" s="45"/>
      <c r="BM219" s="1"/>
      <c r="BN219" s="1"/>
      <c r="BO219" s="1"/>
      <c r="BP219" s="1"/>
      <c r="BQ219" s="1"/>
      <c r="BR219" s="1"/>
      <c r="BS219" s="1"/>
      <c r="BT219" s="1"/>
      <c r="BU219" s="1"/>
      <c r="BV219" s="1"/>
    </row>
    <row r="220" spans="1:74" ht="21" hidden="1" customHeight="1" x14ac:dyDescent="0.2">
      <c r="B220" s="376" t="str">
        <f>IF(U215="fyzická osoba"," - ",IF(U215="podnikající fyzická osoba","DIČ (je-li přiděleno):",IF(U215="právnická osoba","DIČ (je-li přiděleno):"," ")))</f>
        <v xml:space="preserve"> </v>
      </c>
      <c r="C220" s="297"/>
      <c r="D220" s="297"/>
      <c r="E220" s="297"/>
      <c r="F220" s="297"/>
      <c r="G220" s="297"/>
      <c r="H220" s="297"/>
      <c r="I220" s="297"/>
      <c r="J220" s="297"/>
      <c r="K220" s="297"/>
      <c r="L220" s="297"/>
      <c r="M220" s="297"/>
      <c r="N220" s="297"/>
      <c r="O220" s="297"/>
      <c r="P220" s="297"/>
      <c r="Q220" s="297"/>
      <c r="R220" s="297"/>
      <c r="S220" s="297"/>
      <c r="T220" s="377"/>
      <c r="U220" s="540"/>
      <c r="V220" s="540"/>
      <c r="W220" s="540"/>
      <c r="X220" s="540"/>
      <c r="Y220" s="540"/>
      <c r="Z220" s="540"/>
      <c r="AA220" s="540"/>
      <c r="AB220" s="540"/>
      <c r="AC220" s="540"/>
      <c r="AD220" s="540"/>
      <c r="AE220" s="540"/>
      <c r="AF220" s="540"/>
      <c r="AG220" s="540"/>
      <c r="AH220" s="540"/>
      <c r="AI220" s="540"/>
      <c r="AJ220" s="540"/>
      <c r="AK220" s="540"/>
      <c r="AL220" s="540"/>
      <c r="AM220" s="540"/>
      <c r="AN220" s="540"/>
      <c r="AO220" s="540"/>
      <c r="AP220" s="540"/>
      <c r="AQ220" s="540"/>
      <c r="AR220" s="540"/>
      <c r="AS220" s="540"/>
      <c r="AT220" s="540"/>
      <c r="AU220" s="540"/>
      <c r="AV220" s="540"/>
      <c r="AW220" s="540"/>
      <c r="AX220" s="540"/>
      <c r="AY220" s="540"/>
      <c r="AZ220" s="540"/>
      <c r="BA220" s="540"/>
      <c r="BB220" s="540"/>
      <c r="BC220" s="540"/>
      <c r="BD220" s="541"/>
      <c r="BI220" s="45"/>
      <c r="BM220" s="1"/>
      <c r="BN220" s="1"/>
      <c r="BO220" s="1"/>
      <c r="BP220" s="1"/>
      <c r="BQ220" s="1"/>
      <c r="BR220" s="1"/>
      <c r="BS220" s="1"/>
      <c r="BT220" s="1"/>
      <c r="BU220" s="1"/>
      <c r="BV220" s="1"/>
    </row>
    <row r="221" spans="1:74" ht="20.25" hidden="1" customHeight="1" x14ac:dyDescent="0.2">
      <c r="B221" s="376" t="s">
        <v>60</v>
      </c>
      <c r="C221" s="297"/>
      <c r="D221" s="297"/>
      <c r="E221" s="297"/>
      <c r="F221" s="297"/>
      <c r="G221" s="297"/>
      <c r="H221" s="297"/>
      <c r="I221" s="297"/>
      <c r="J221" s="297"/>
      <c r="K221" s="297"/>
      <c r="L221" s="297"/>
      <c r="M221" s="297"/>
      <c r="N221" s="297"/>
      <c r="O221" s="297"/>
      <c r="P221" s="297"/>
      <c r="Q221" s="297"/>
      <c r="R221" s="297"/>
      <c r="S221" s="297"/>
      <c r="T221" s="377"/>
      <c r="U221" s="540"/>
      <c r="V221" s="540"/>
      <c r="W221" s="540"/>
      <c r="X221" s="540"/>
      <c r="Y221" s="540"/>
      <c r="Z221" s="540"/>
      <c r="AA221" s="540"/>
      <c r="AB221" s="540"/>
      <c r="AC221" s="540"/>
      <c r="AD221" s="540"/>
      <c r="AE221" s="540"/>
      <c r="AF221" s="540"/>
      <c r="AG221" s="540"/>
      <c r="AH221" s="540"/>
      <c r="AI221" s="540"/>
      <c r="AJ221" s="540"/>
      <c r="AK221" s="540"/>
      <c r="AL221" s="540"/>
      <c r="AM221" s="540"/>
      <c r="AN221" s="540"/>
      <c r="AO221" s="540"/>
      <c r="AP221" s="540"/>
      <c r="AQ221" s="540"/>
      <c r="AR221" s="540"/>
      <c r="AS221" s="540"/>
      <c r="AT221" s="540"/>
      <c r="AU221" s="540"/>
      <c r="AV221" s="540"/>
      <c r="AW221" s="540"/>
      <c r="AX221" s="540"/>
      <c r="AY221" s="540"/>
      <c r="AZ221" s="540"/>
      <c r="BA221" s="540"/>
      <c r="BB221" s="540"/>
      <c r="BC221" s="540"/>
      <c r="BD221" s="541"/>
      <c r="BI221" s="45"/>
      <c r="BM221" s="1"/>
      <c r="BN221" s="1"/>
      <c r="BO221" s="1"/>
      <c r="BP221" s="1"/>
      <c r="BQ221" s="1"/>
      <c r="BR221" s="1"/>
      <c r="BS221" s="1"/>
      <c r="BT221" s="1"/>
      <c r="BU221" s="1"/>
      <c r="BV221" s="1"/>
    </row>
    <row r="222" spans="1:74" ht="21" hidden="1" customHeight="1" x14ac:dyDescent="0.2">
      <c r="B222" s="376" t="s">
        <v>32</v>
      </c>
      <c r="C222" s="297"/>
      <c r="D222" s="297"/>
      <c r="E222" s="297"/>
      <c r="F222" s="297"/>
      <c r="G222" s="297"/>
      <c r="H222" s="297"/>
      <c r="I222" s="297"/>
      <c r="J222" s="297"/>
      <c r="K222" s="297"/>
      <c r="L222" s="297"/>
      <c r="M222" s="297"/>
      <c r="N222" s="297"/>
      <c r="O222" s="297"/>
      <c r="P222" s="297"/>
      <c r="Q222" s="297"/>
      <c r="R222" s="297"/>
      <c r="S222" s="297"/>
      <c r="T222" s="377"/>
      <c r="U222" s="540"/>
      <c r="V222" s="540"/>
      <c r="W222" s="540"/>
      <c r="X222" s="540"/>
      <c r="Y222" s="540"/>
      <c r="Z222" s="540"/>
      <c r="AA222" s="540"/>
      <c r="AB222" s="540"/>
      <c r="AC222" s="540"/>
      <c r="AD222" s="540"/>
      <c r="AE222" s="540"/>
      <c r="AF222" s="540"/>
      <c r="AG222" s="540"/>
      <c r="AH222" s="540"/>
      <c r="AI222" s="540"/>
      <c r="AJ222" s="540"/>
      <c r="AK222" s="540"/>
      <c r="AL222" s="540"/>
      <c r="AM222" s="540"/>
      <c r="AN222" s="540"/>
      <c r="AO222" s="540"/>
      <c r="AP222" s="540"/>
      <c r="AQ222" s="540"/>
      <c r="AR222" s="540"/>
      <c r="AS222" s="540"/>
      <c r="AT222" s="540"/>
      <c r="AU222" s="540"/>
      <c r="AV222" s="540"/>
      <c r="AW222" s="540"/>
      <c r="AX222" s="540"/>
      <c r="AY222" s="540"/>
      <c r="AZ222" s="540"/>
      <c r="BA222" s="540"/>
      <c r="BB222" s="540"/>
      <c r="BC222" s="540"/>
      <c r="BD222" s="541"/>
      <c r="BI222" s="45"/>
      <c r="BM222" s="1"/>
      <c r="BN222" s="1"/>
      <c r="BO222" s="1"/>
      <c r="BP222" s="1"/>
      <c r="BQ222" s="1"/>
      <c r="BR222" s="1"/>
      <c r="BS222" s="1"/>
      <c r="BT222" s="1"/>
      <c r="BU222" s="1"/>
      <c r="BV222" s="1"/>
    </row>
    <row r="223" spans="1:74" ht="21" hidden="1" customHeight="1" x14ac:dyDescent="0.2">
      <c r="B223" s="376" t="s">
        <v>2</v>
      </c>
      <c r="C223" s="297"/>
      <c r="D223" s="297"/>
      <c r="E223" s="297"/>
      <c r="F223" s="297"/>
      <c r="G223" s="297"/>
      <c r="H223" s="297"/>
      <c r="I223" s="297"/>
      <c r="J223" s="297"/>
      <c r="K223" s="297"/>
      <c r="L223" s="297"/>
      <c r="M223" s="297"/>
      <c r="N223" s="297"/>
      <c r="O223" s="297"/>
      <c r="P223" s="297"/>
      <c r="Q223" s="297"/>
      <c r="R223" s="297"/>
      <c r="S223" s="297"/>
      <c r="T223" s="377"/>
      <c r="U223" s="544"/>
      <c r="V223" s="540"/>
      <c r="W223" s="540"/>
      <c r="X223" s="540"/>
      <c r="Y223" s="540"/>
      <c r="Z223" s="540"/>
      <c r="AA223" s="540"/>
      <c r="AB223" s="540"/>
      <c r="AC223" s="540"/>
      <c r="AD223" s="540"/>
      <c r="AE223" s="540"/>
      <c r="AF223" s="540"/>
      <c r="AG223" s="540"/>
      <c r="AH223" s="540"/>
      <c r="AI223" s="540"/>
      <c r="AJ223" s="540"/>
      <c r="AK223" s="540"/>
      <c r="AL223" s="540"/>
      <c r="AM223" s="540"/>
      <c r="AN223" s="540"/>
      <c r="AO223" s="540"/>
      <c r="AP223" s="540"/>
      <c r="AQ223" s="540"/>
      <c r="AR223" s="540"/>
      <c r="AS223" s="540"/>
      <c r="AT223" s="540"/>
      <c r="AU223" s="540"/>
      <c r="AV223" s="540"/>
      <c r="AW223" s="540"/>
      <c r="AX223" s="540"/>
      <c r="AY223" s="540"/>
      <c r="AZ223" s="540"/>
      <c r="BA223" s="540"/>
      <c r="BB223" s="540"/>
      <c r="BC223" s="540"/>
      <c r="BD223" s="541"/>
      <c r="BI223" s="45"/>
      <c r="BM223" s="1"/>
      <c r="BN223" s="1"/>
      <c r="BO223" s="1"/>
      <c r="BP223" s="1"/>
      <c r="BQ223" s="1"/>
      <c r="BR223" s="1"/>
      <c r="BS223" s="1"/>
      <c r="BT223" s="1"/>
      <c r="BU223" s="1"/>
      <c r="BV223" s="1"/>
    </row>
    <row r="224" spans="1:74" ht="27.6" hidden="1" customHeight="1" x14ac:dyDescent="0.2">
      <c r="B224" s="376" t="s">
        <v>114</v>
      </c>
      <c r="C224" s="297"/>
      <c r="D224" s="297"/>
      <c r="E224" s="297"/>
      <c r="F224" s="297"/>
      <c r="G224" s="297"/>
      <c r="H224" s="297"/>
      <c r="I224" s="297"/>
      <c r="J224" s="297"/>
      <c r="K224" s="297"/>
      <c r="L224" s="297"/>
      <c r="M224" s="297"/>
      <c r="N224" s="297"/>
      <c r="O224" s="297"/>
      <c r="P224" s="297"/>
      <c r="Q224" s="297"/>
      <c r="R224" s="297"/>
      <c r="S224" s="297"/>
      <c r="T224" s="377"/>
      <c r="U224" s="542"/>
      <c r="V224" s="542"/>
      <c r="W224" s="542"/>
      <c r="X224" s="542"/>
      <c r="Y224" s="542"/>
      <c r="Z224" s="542"/>
      <c r="AA224" s="542"/>
      <c r="AB224" s="542"/>
      <c r="AC224" s="542"/>
      <c r="AD224" s="542"/>
      <c r="AE224" s="542"/>
      <c r="AF224" s="542"/>
      <c r="AG224" s="542"/>
      <c r="AH224" s="542"/>
      <c r="AI224" s="542"/>
      <c r="AJ224" s="542"/>
      <c r="AK224" s="542"/>
      <c r="AL224" s="542"/>
      <c r="AM224" s="542"/>
      <c r="AN224" s="542"/>
      <c r="AO224" s="542"/>
      <c r="AP224" s="542"/>
      <c r="AQ224" s="542"/>
      <c r="AR224" s="542"/>
      <c r="AS224" s="542"/>
      <c r="AT224" s="542"/>
      <c r="AU224" s="542"/>
      <c r="AV224" s="542"/>
      <c r="AW224" s="542"/>
      <c r="AX224" s="542"/>
      <c r="AY224" s="542"/>
      <c r="AZ224" s="542"/>
      <c r="BA224" s="542"/>
      <c r="BB224" s="542"/>
      <c r="BC224" s="542"/>
      <c r="BD224" s="543"/>
      <c r="BI224" s="45"/>
      <c r="BM224" s="1"/>
      <c r="BN224" s="1"/>
      <c r="BO224" s="1"/>
      <c r="BP224" s="1"/>
      <c r="BQ224" s="1"/>
      <c r="BR224" s="1"/>
      <c r="BS224" s="1"/>
      <c r="BT224" s="1"/>
      <c r="BU224" s="1"/>
      <c r="BV224" s="1"/>
    </row>
    <row r="225" spans="2:74" ht="29.45" hidden="1" customHeight="1" x14ac:dyDescent="0.2">
      <c r="B225" s="376" t="s">
        <v>115</v>
      </c>
      <c r="C225" s="297"/>
      <c r="D225" s="297"/>
      <c r="E225" s="297"/>
      <c r="F225" s="297"/>
      <c r="G225" s="297"/>
      <c r="H225" s="297"/>
      <c r="I225" s="297"/>
      <c r="J225" s="297"/>
      <c r="K225" s="297"/>
      <c r="L225" s="297"/>
      <c r="M225" s="297"/>
      <c r="N225" s="297"/>
      <c r="O225" s="297"/>
      <c r="P225" s="297"/>
      <c r="Q225" s="297"/>
      <c r="R225" s="297"/>
      <c r="S225" s="297"/>
      <c r="T225" s="377"/>
      <c r="U225" s="495"/>
      <c r="V225" s="495"/>
      <c r="W225" s="495"/>
      <c r="X225" s="495"/>
      <c r="Y225" s="495"/>
      <c r="Z225" s="495"/>
      <c r="AA225" s="495"/>
      <c r="AB225" s="495"/>
      <c r="AC225" s="495"/>
      <c r="AD225" s="495"/>
      <c r="AE225" s="495"/>
      <c r="AF225" s="495"/>
      <c r="AG225" s="495"/>
      <c r="AH225" s="495"/>
      <c r="AI225" s="495"/>
      <c r="AJ225" s="495"/>
      <c r="AK225" s="495"/>
      <c r="AL225" s="495"/>
      <c r="AM225" s="495"/>
      <c r="AN225" s="495"/>
      <c r="AO225" s="495"/>
      <c r="AP225" s="495"/>
      <c r="AQ225" s="495"/>
      <c r="AR225" s="495"/>
      <c r="AS225" s="495"/>
      <c r="AT225" s="495"/>
      <c r="AU225" s="495"/>
      <c r="AV225" s="495"/>
      <c r="AW225" s="495"/>
      <c r="AX225" s="495"/>
      <c r="AY225" s="495"/>
      <c r="AZ225" s="495"/>
      <c r="BA225" s="495"/>
      <c r="BB225" s="495"/>
      <c r="BC225" s="495"/>
      <c r="BD225" s="496"/>
      <c r="BI225" s="45"/>
      <c r="BM225" s="1"/>
      <c r="BN225" s="1"/>
      <c r="BO225" s="1"/>
      <c r="BP225" s="1"/>
      <c r="BQ225" s="1"/>
      <c r="BR225" s="1"/>
      <c r="BS225" s="1"/>
      <c r="BT225" s="1"/>
      <c r="BU225" s="1"/>
      <c r="BV225" s="1"/>
    </row>
    <row r="226" spans="2:74" ht="29.45" hidden="1" customHeight="1" x14ac:dyDescent="0.2">
      <c r="B226" s="376" t="s">
        <v>116</v>
      </c>
      <c r="C226" s="297"/>
      <c r="D226" s="297"/>
      <c r="E226" s="297"/>
      <c r="F226" s="297"/>
      <c r="G226" s="297"/>
      <c r="H226" s="297"/>
      <c r="I226" s="297"/>
      <c r="J226" s="297"/>
      <c r="K226" s="297"/>
      <c r="L226" s="297"/>
      <c r="M226" s="297"/>
      <c r="N226" s="297"/>
      <c r="O226" s="297"/>
      <c r="P226" s="297"/>
      <c r="Q226" s="297"/>
      <c r="R226" s="297"/>
      <c r="S226" s="297"/>
      <c r="T226" s="377"/>
      <c r="U226" s="495"/>
      <c r="V226" s="495"/>
      <c r="W226" s="495"/>
      <c r="X226" s="495"/>
      <c r="Y226" s="495"/>
      <c r="Z226" s="495"/>
      <c r="AA226" s="495"/>
      <c r="AB226" s="495"/>
      <c r="AC226" s="495"/>
      <c r="AD226" s="495"/>
      <c r="AE226" s="495"/>
      <c r="AF226" s="495"/>
      <c r="AG226" s="495"/>
      <c r="AH226" s="495"/>
      <c r="AI226" s="495"/>
      <c r="AJ226" s="495"/>
      <c r="AK226" s="495"/>
      <c r="AL226" s="495"/>
      <c r="AM226" s="495"/>
      <c r="AN226" s="495"/>
      <c r="AO226" s="495"/>
      <c r="AP226" s="495"/>
      <c r="AQ226" s="495"/>
      <c r="AR226" s="495"/>
      <c r="AS226" s="495"/>
      <c r="AT226" s="495"/>
      <c r="AU226" s="495"/>
      <c r="AV226" s="495"/>
      <c r="AW226" s="495"/>
      <c r="AX226" s="495"/>
      <c r="AY226" s="495"/>
      <c r="AZ226" s="495"/>
      <c r="BA226" s="495"/>
      <c r="BB226" s="495"/>
      <c r="BC226" s="495"/>
      <c r="BD226" s="496"/>
      <c r="BI226" s="45"/>
      <c r="BM226" s="1"/>
      <c r="BN226" s="1"/>
      <c r="BO226" s="1"/>
      <c r="BP226" s="1"/>
      <c r="BQ226" s="1"/>
      <c r="BR226" s="1"/>
      <c r="BS226" s="1"/>
      <c r="BT226" s="1"/>
      <c r="BU226" s="1"/>
      <c r="BV226" s="1"/>
    </row>
    <row r="227" spans="2:74" ht="25.15" hidden="1" customHeight="1" x14ac:dyDescent="0.2">
      <c r="B227" s="468" t="s">
        <v>66</v>
      </c>
      <c r="C227" s="469"/>
      <c r="D227" s="469"/>
      <c r="E227" s="469"/>
      <c r="F227" s="469"/>
      <c r="G227" s="469"/>
      <c r="H227" s="469"/>
      <c r="I227" s="469"/>
      <c r="J227" s="469"/>
      <c r="K227" s="469"/>
      <c r="L227" s="469"/>
      <c r="M227" s="469"/>
      <c r="N227" s="469"/>
      <c r="O227" s="469"/>
      <c r="P227" s="469"/>
      <c r="Q227" s="469"/>
      <c r="R227" s="469"/>
      <c r="S227" s="469"/>
      <c r="T227" s="469"/>
      <c r="U227" s="469"/>
      <c r="V227" s="469"/>
      <c r="W227" s="469"/>
      <c r="X227" s="469"/>
      <c r="Y227" s="469"/>
      <c r="Z227" s="469"/>
      <c r="AA227" s="469"/>
      <c r="AB227" s="469"/>
      <c r="AC227" s="469"/>
      <c r="AD227" s="469"/>
      <c r="AE227" s="469"/>
      <c r="AF227" s="469"/>
      <c r="AG227" s="469"/>
      <c r="AH227" s="469"/>
      <c r="AI227" s="469"/>
      <c r="AJ227" s="469"/>
      <c r="AK227" s="469"/>
      <c r="AL227" s="469"/>
      <c r="AM227" s="469"/>
      <c r="AN227" s="469"/>
      <c r="AO227" s="469"/>
      <c r="AP227" s="469"/>
      <c r="AQ227" s="469"/>
      <c r="AR227" s="469"/>
      <c r="AS227" s="469"/>
      <c r="AT227" s="469"/>
      <c r="AU227" s="469"/>
      <c r="AV227" s="469"/>
      <c r="AW227" s="469"/>
      <c r="AX227" s="469"/>
      <c r="AY227" s="469"/>
      <c r="AZ227" s="469"/>
      <c r="BA227" s="469"/>
      <c r="BB227" s="469"/>
      <c r="BC227" s="469"/>
      <c r="BD227" s="470"/>
      <c r="BI227" s="45"/>
      <c r="BM227" s="1"/>
      <c r="BN227" s="1"/>
      <c r="BO227" s="1"/>
      <c r="BP227" s="1"/>
      <c r="BQ227" s="1"/>
      <c r="BR227" s="1"/>
      <c r="BS227" s="1"/>
      <c r="BT227" s="1"/>
      <c r="BU227" s="1"/>
      <c r="BV227" s="1"/>
    </row>
    <row r="228" spans="2:74" ht="21" hidden="1" customHeight="1" x14ac:dyDescent="0.2">
      <c r="B228" s="376" t="s">
        <v>53</v>
      </c>
      <c r="C228" s="385"/>
      <c r="D228" s="385"/>
      <c r="E228" s="385"/>
      <c r="F228" s="385"/>
      <c r="G228" s="385"/>
      <c r="H228" s="385"/>
      <c r="I228" s="385"/>
      <c r="J228" s="385"/>
      <c r="K228" s="385"/>
      <c r="L228" s="385"/>
      <c r="M228" s="385"/>
      <c r="N228" s="385"/>
      <c r="O228" s="385"/>
      <c r="P228" s="385"/>
      <c r="Q228" s="385"/>
      <c r="R228" s="385"/>
      <c r="S228" s="385"/>
      <c r="T228" s="385"/>
      <c r="U228" s="385"/>
      <c r="V228" s="385"/>
      <c r="W228" s="385"/>
      <c r="X228" s="385"/>
      <c r="Y228" s="385"/>
      <c r="Z228" s="385"/>
      <c r="AA228" s="385"/>
      <c r="AB228" s="385"/>
      <c r="AC228" s="385"/>
      <c r="AD228" s="385"/>
      <c r="AE228" s="385"/>
      <c r="AF228" s="385"/>
      <c r="AG228" s="385"/>
      <c r="AH228" s="385"/>
      <c r="AI228" s="385"/>
      <c r="AJ228" s="385"/>
      <c r="AK228" s="385"/>
      <c r="AL228" s="385"/>
      <c r="AM228" s="385"/>
      <c r="AN228" s="385"/>
      <c r="AO228" s="385"/>
      <c r="AP228" s="385"/>
      <c r="AQ228" s="385"/>
      <c r="AR228" s="385"/>
      <c r="AS228" s="385"/>
      <c r="AT228" s="385"/>
      <c r="AU228" s="385"/>
      <c r="AV228" s="385"/>
      <c r="AW228" s="385"/>
      <c r="AX228" s="385"/>
      <c r="AY228" s="385"/>
      <c r="AZ228" s="385"/>
      <c r="BA228" s="385"/>
      <c r="BB228" s="385"/>
      <c r="BC228" s="385"/>
      <c r="BD228" s="386"/>
      <c r="BI228" s="45"/>
      <c r="BM228" s="1"/>
      <c r="BN228" s="1"/>
      <c r="BO228" s="1"/>
      <c r="BP228" s="1"/>
      <c r="BQ228" s="1"/>
      <c r="BR228" s="1"/>
      <c r="BS228" s="1"/>
      <c r="BT228" s="1"/>
      <c r="BU228" s="1"/>
      <c r="BV228" s="1"/>
    </row>
    <row r="229" spans="2:74" ht="21" hidden="1" customHeight="1" x14ac:dyDescent="0.2">
      <c r="B229" s="376" t="s">
        <v>57</v>
      </c>
      <c r="C229" s="297"/>
      <c r="D229" s="297"/>
      <c r="E229" s="297"/>
      <c r="F229" s="297"/>
      <c r="G229" s="297"/>
      <c r="H229" s="297"/>
      <c r="I229" s="297"/>
      <c r="J229" s="297"/>
      <c r="K229" s="297"/>
      <c r="L229" s="297"/>
      <c r="M229" s="297"/>
      <c r="N229" s="297"/>
      <c r="O229" s="297"/>
      <c r="P229" s="297"/>
      <c r="Q229" s="297"/>
      <c r="R229" s="297"/>
      <c r="S229" s="297"/>
      <c r="T229" s="377"/>
      <c r="U229" s="471"/>
      <c r="V229" s="471"/>
      <c r="W229" s="471"/>
      <c r="X229" s="471"/>
      <c r="Y229" s="471"/>
      <c r="Z229" s="471"/>
      <c r="AA229" s="471"/>
      <c r="AB229" s="471"/>
      <c r="AC229" s="471"/>
      <c r="AD229" s="471"/>
      <c r="AE229" s="471"/>
      <c r="AF229" s="471"/>
      <c r="AG229" s="471"/>
      <c r="AH229" s="471"/>
      <c r="AI229" s="471"/>
      <c r="AJ229" s="471"/>
      <c r="AK229" s="471"/>
      <c r="AL229" s="471"/>
      <c r="AM229" s="471"/>
      <c r="AN229" s="471"/>
      <c r="AO229" s="471"/>
      <c r="AP229" s="471"/>
      <c r="AQ229" s="471"/>
      <c r="AR229" s="471"/>
      <c r="AS229" s="471"/>
      <c r="AT229" s="471"/>
      <c r="AU229" s="471"/>
      <c r="AV229" s="471"/>
      <c r="AW229" s="471"/>
      <c r="AX229" s="471"/>
      <c r="AY229" s="471"/>
      <c r="AZ229" s="471"/>
      <c r="BA229" s="471"/>
      <c r="BB229" s="471"/>
      <c r="BC229" s="471"/>
      <c r="BD229" s="472"/>
      <c r="BI229" s="45"/>
      <c r="BM229" s="1"/>
      <c r="BN229" s="1"/>
      <c r="BO229" s="1"/>
      <c r="BP229" s="1"/>
      <c r="BQ229" s="1"/>
      <c r="BR229" s="1"/>
      <c r="BS229" s="1"/>
      <c r="BT229" s="1"/>
      <c r="BU229" s="1"/>
      <c r="BV229" s="1"/>
    </row>
    <row r="230" spans="2:74" ht="21" hidden="1" customHeight="1" x14ac:dyDescent="0.2">
      <c r="B230" s="376" t="s">
        <v>54</v>
      </c>
      <c r="C230" s="297"/>
      <c r="D230" s="297"/>
      <c r="E230" s="297"/>
      <c r="F230" s="297"/>
      <c r="G230" s="297"/>
      <c r="H230" s="297"/>
      <c r="I230" s="297"/>
      <c r="J230" s="297"/>
      <c r="K230" s="297"/>
      <c r="L230" s="297"/>
      <c r="M230" s="297"/>
      <c r="N230" s="297"/>
      <c r="O230" s="297"/>
      <c r="P230" s="297"/>
      <c r="Q230" s="297"/>
      <c r="R230" s="297"/>
      <c r="S230" s="297"/>
      <c r="T230" s="377"/>
      <c r="U230" s="473" t="s">
        <v>91</v>
      </c>
      <c r="V230" s="473"/>
      <c r="W230" s="473"/>
      <c r="X230" s="473"/>
      <c r="Y230" s="473"/>
      <c r="Z230" s="473"/>
      <c r="AA230" s="473"/>
      <c r="AB230" s="473"/>
      <c r="AC230" s="473"/>
      <c r="AD230" s="473"/>
      <c r="AE230" s="473"/>
      <c r="AF230" s="473"/>
      <c r="AG230" s="473"/>
      <c r="AH230" s="473"/>
      <c r="AI230" s="473"/>
      <c r="AJ230" s="473"/>
      <c r="AK230" s="473"/>
      <c r="AL230" s="473"/>
      <c r="AM230" s="473"/>
      <c r="AN230" s="473"/>
      <c r="AO230" s="473"/>
      <c r="AP230" s="473"/>
      <c r="AQ230" s="473"/>
      <c r="AR230" s="473"/>
      <c r="AS230" s="473"/>
      <c r="AT230" s="473"/>
      <c r="AU230" s="473"/>
      <c r="AV230" s="473"/>
      <c r="AW230" s="473"/>
      <c r="AX230" s="473"/>
      <c r="AY230" s="473"/>
      <c r="AZ230" s="473"/>
      <c r="BA230" s="473"/>
      <c r="BB230" s="473"/>
      <c r="BC230" s="473"/>
      <c r="BD230" s="474"/>
      <c r="BF230" s="1" t="s">
        <v>91</v>
      </c>
      <c r="BG230" s="27" t="s">
        <v>55</v>
      </c>
      <c r="BH230" s="27" t="s">
        <v>56</v>
      </c>
      <c r="BI230" s="45"/>
      <c r="BM230" s="1"/>
      <c r="BN230" s="1"/>
      <c r="BO230" s="1"/>
      <c r="BP230" s="1"/>
      <c r="BQ230" s="1"/>
      <c r="BR230" s="1"/>
      <c r="BS230" s="1"/>
      <c r="BT230" s="1"/>
      <c r="BU230" s="1"/>
      <c r="BV230" s="1"/>
    </row>
    <row r="231" spans="2:74" ht="13.15" hidden="1" customHeight="1" x14ac:dyDescent="0.2">
      <c r="B231" s="71"/>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c r="BA231" s="72"/>
      <c r="BB231" s="72"/>
      <c r="BC231" s="72"/>
      <c r="BD231" s="72"/>
      <c r="BI231" s="45"/>
      <c r="BM231" s="1"/>
      <c r="BN231" s="1"/>
      <c r="BO231" s="1"/>
      <c r="BP231" s="1"/>
      <c r="BQ231" s="1"/>
      <c r="BR231" s="1"/>
      <c r="BS231" s="1"/>
      <c r="BT231" s="1"/>
      <c r="BU231" s="1"/>
      <c r="BV231" s="1"/>
    </row>
    <row r="232" spans="2:74" ht="30.75" hidden="1" customHeight="1" x14ac:dyDescent="0.2">
      <c r="B232" s="475" t="s">
        <v>67</v>
      </c>
      <c r="C232" s="469"/>
      <c r="D232" s="469"/>
      <c r="E232" s="469"/>
      <c r="F232" s="469"/>
      <c r="G232" s="469"/>
      <c r="H232" s="469"/>
      <c r="I232" s="469"/>
      <c r="J232" s="469"/>
      <c r="K232" s="469"/>
      <c r="L232" s="469"/>
      <c r="M232" s="469"/>
      <c r="N232" s="469"/>
      <c r="O232" s="469"/>
      <c r="P232" s="469"/>
      <c r="Q232" s="469"/>
      <c r="R232" s="469"/>
      <c r="S232" s="469"/>
      <c r="T232" s="469"/>
      <c r="U232" s="469"/>
      <c r="V232" s="469"/>
      <c r="W232" s="469"/>
      <c r="X232" s="469"/>
      <c r="Y232" s="469"/>
      <c r="Z232" s="469"/>
      <c r="AA232" s="469"/>
      <c r="AB232" s="469"/>
      <c r="AC232" s="469"/>
      <c r="AD232" s="469"/>
      <c r="AE232" s="469"/>
      <c r="AF232" s="469"/>
      <c r="AG232" s="469"/>
      <c r="AH232" s="469"/>
      <c r="AI232" s="469"/>
      <c r="AJ232" s="469"/>
      <c r="AK232" s="469"/>
      <c r="AL232" s="469"/>
      <c r="AM232" s="469"/>
      <c r="AN232" s="469"/>
      <c r="AO232" s="469"/>
      <c r="AP232" s="469"/>
      <c r="AQ232" s="469"/>
      <c r="AR232" s="469"/>
      <c r="AS232" s="469"/>
      <c r="AT232" s="469"/>
      <c r="AU232" s="469"/>
      <c r="AV232" s="469"/>
      <c r="AW232" s="469"/>
      <c r="AX232" s="469"/>
      <c r="AY232" s="469"/>
      <c r="AZ232" s="469"/>
      <c r="BA232" s="469"/>
      <c r="BB232" s="469"/>
      <c r="BC232" s="469"/>
      <c r="BD232" s="470"/>
      <c r="BI232" s="45"/>
      <c r="BM232" s="1"/>
      <c r="BN232" s="1"/>
      <c r="BO232" s="1"/>
      <c r="BP232" s="1"/>
      <c r="BQ232" s="1"/>
      <c r="BR232" s="1"/>
      <c r="BS232" s="1"/>
      <c r="BT232" s="1"/>
      <c r="BU232" s="1"/>
      <c r="BV232" s="1"/>
    </row>
    <row r="233" spans="2:74" ht="34.9" hidden="1" customHeight="1" x14ac:dyDescent="0.2">
      <c r="B233" s="350" t="s">
        <v>6</v>
      </c>
      <c r="C233" s="476"/>
      <c r="D233" s="476"/>
      <c r="E233" s="476"/>
      <c r="F233" s="476"/>
      <c r="G233" s="477"/>
      <c r="H233" s="350" t="s">
        <v>4</v>
      </c>
      <c r="I233" s="476"/>
      <c r="J233" s="476"/>
      <c r="K233" s="476"/>
      <c r="L233" s="476"/>
      <c r="M233" s="476"/>
      <c r="N233" s="476"/>
      <c r="O233" s="476"/>
      <c r="P233" s="476"/>
      <c r="Q233" s="476"/>
      <c r="R233" s="476"/>
      <c r="S233" s="476"/>
      <c r="T233" s="476"/>
      <c r="U233" s="476"/>
      <c r="V233" s="477"/>
      <c r="W233" s="350" t="s">
        <v>5</v>
      </c>
      <c r="X233" s="476"/>
      <c r="Y233" s="476"/>
      <c r="Z233" s="476"/>
      <c r="AA233" s="476"/>
      <c r="AB233" s="476"/>
      <c r="AC233" s="476"/>
      <c r="AD233" s="476"/>
      <c r="AE233" s="476"/>
      <c r="AF233" s="476"/>
      <c r="AG233" s="476"/>
      <c r="AH233" s="476"/>
      <c r="AI233" s="476"/>
      <c r="AJ233" s="476"/>
      <c r="AK233" s="476"/>
      <c r="AL233" s="476"/>
      <c r="AM233" s="476"/>
      <c r="AN233" s="476"/>
      <c r="AO233" s="476"/>
      <c r="AP233" s="477"/>
      <c r="AQ233" s="478" t="s">
        <v>68</v>
      </c>
      <c r="AR233" s="478"/>
      <c r="AS233" s="478"/>
      <c r="AT233" s="478"/>
      <c r="AU233" s="478"/>
      <c r="AV233" s="478"/>
      <c r="AW233" s="478"/>
      <c r="AX233" s="478"/>
      <c r="AY233" s="478"/>
      <c r="AZ233" s="478"/>
      <c r="BA233" s="478"/>
      <c r="BB233" s="478"/>
      <c r="BC233" s="478"/>
      <c r="BD233" s="478"/>
      <c r="BI233" s="45"/>
      <c r="BM233" s="1"/>
      <c r="BN233" s="1"/>
      <c r="BO233" s="1"/>
      <c r="BP233" s="1"/>
      <c r="BQ233" s="1"/>
      <c r="BR233" s="1"/>
      <c r="BS233" s="1"/>
      <c r="BT233" s="1"/>
      <c r="BU233" s="1"/>
      <c r="BV233" s="1"/>
    </row>
    <row r="234" spans="2:74" ht="24" hidden="1" customHeight="1" x14ac:dyDescent="0.2">
      <c r="B234" s="453"/>
      <c r="C234" s="454"/>
      <c r="D234" s="454"/>
      <c r="E234" s="454"/>
      <c r="F234" s="454"/>
      <c r="G234" s="455"/>
      <c r="H234" s="453"/>
      <c r="I234" s="454"/>
      <c r="J234" s="454"/>
      <c r="K234" s="454"/>
      <c r="L234" s="454"/>
      <c r="M234" s="454"/>
      <c r="N234" s="454"/>
      <c r="O234" s="454"/>
      <c r="P234" s="454"/>
      <c r="Q234" s="454"/>
      <c r="R234" s="454"/>
      <c r="S234" s="454"/>
      <c r="T234" s="454"/>
      <c r="U234" s="454"/>
      <c r="V234" s="455"/>
      <c r="W234" s="453"/>
      <c r="X234" s="454"/>
      <c r="Y234" s="454"/>
      <c r="Z234" s="454"/>
      <c r="AA234" s="454"/>
      <c r="AB234" s="454"/>
      <c r="AC234" s="454"/>
      <c r="AD234" s="454"/>
      <c r="AE234" s="454"/>
      <c r="AF234" s="454"/>
      <c r="AG234" s="454"/>
      <c r="AH234" s="454"/>
      <c r="AI234" s="454"/>
      <c r="AJ234" s="454"/>
      <c r="AK234" s="454"/>
      <c r="AL234" s="454"/>
      <c r="AM234" s="454"/>
      <c r="AN234" s="454"/>
      <c r="AO234" s="454"/>
      <c r="AP234" s="455"/>
      <c r="AQ234" s="456"/>
      <c r="AR234" s="456"/>
      <c r="AS234" s="456"/>
      <c r="AT234" s="456"/>
      <c r="AU234" s="456"/>
      <c r="AV234" s="456"/>
      <c r="AW234" s="456"/>
      <c r="AX234" s="456"/>
      <c r="AY234" s="456"/>
      <c r="AZ234" s="456"/>
      <c r="BA234" s="456"/>
      <c r="BB234" s="456"/>
      <c r="BC234" s="456"/>
      <c r="BD234" s="456"/>
      <c r="BE234" s="73"/>
      <c r="BI234" s="45"/>
      <c r="BM234" s="1"/>
      <c r="BN234" s="1"/>
      <c r="BO234" s="1"/>
      <c r="BP234" s="1"/>
      <c r="BQ234" s="1"/>
      <c r="BR234" s="1"/>
      <c r="BS234" s="1"/>
      <c r="BT234" s="1"/>
      <c r="BU234" s="1"/>
      <c r="BV234" s="1"/>
    </row>
    <row r="235" spans="2:74" ht="24" hidden="1" customHeight="1" x14ac:dyDescent="0.2">
      <c r="B235" s="453"/>
      <c r="C235" s="454"/>
      <c r="D235" s="454"/>
      <c r="E235" s="454"/>
      <c r="F235" s="454"/>
      <c r="G235" s="455"/>
      <c r="H235" s="453"/>
      <c r="I235" s="454"/>
      <c r="J235" s="454"/>
      <c r="K235" s="454"/>
      <c r="L235" s="454"/>
      <c r="M235" s="454"/>
      <c r="N235" s="454"/>
      <c r="O235" s="454"/>
      <c r="P235" s="454"/>
      <c r="Q235" s="454"/>
      <c r="R235" s="454"/>
      <c r="S235" s="454"/>
      <c r="T235" s="454"/>
      <c r="U235" s="454"/>
      <c r="V235" s="455"/>
      <c r="W235" s="453"/>
      <c r="X235" s="454"/>
      <c r="Y235" s="454"/>
      <c r="Z235" s="454"/>
      <c r="AA235" s="454"/>
      <c r="AB235" s="454"/>
      <c r="AC235" s="454"/>
      <c r="AD235" s="454"/>
      <c r="AE235" s="454"/>
      <c r="AF235" s="454"/>
      <c r="AG235" s="454"/>
      <c r="AH235" s="454"/>
      <c r="AI235" s="454"/>
      <c r="AJ235" s="454"/>
      <c r="AK235" s="454"/>
      <c r="AL235" s="454"/>
      <c r="AM235" s="454"/>
      <c r="AN235" s="454"/>
      <c r="AO235" s="454"/>
      <c r="AP235" s="455"/>
      <c r="AQ235" s="456"/>
      <c r="AR235" s="456"/>
      <c r="AS235" s="456"/>
      <c r="AT235" s="456"/>
      <c r="AU235" s="456"/>
      <c r="AV235" s="456"/>
      <c r="AW235" s="456"/>
      <c r="AX235" s="456"/>
      <c r="AY235" s="456"/>
      <c r="AZ235" s="456"/>
      <c r="BA235" s="456"/>
      <c r="BB235" s="456"/>
      <c r="BC235" s="456"/>
      <c r="BD235" s="456"/>
      <c r="BE235" s="73"/>
      <c r="BI235" s="45"/>
      <c r="BM235" s="1"/>
      <c r="BN235" s="1"/>
      <c r="BO235" s="1"/>
      <c r="BP235" s="1"/>
      <c r="BQ235" s="1"/>
      <c r="BR235" s="1"/>
      <c r="BS235" s="1"/>
      <c r="BT235" s="1"/>
      <c r="BU235" s="1"/>
      <c r="BV235" s="1"/>
    </row>
    <row r="236" spans="2:74" ht="24" hidden="1" customHeight="1" x14ac:dyDescent="0.2">
      <c r="B236" s="453"/>
      <c r="C236" s="454"/>
      <c r="D236" s="454"/>
      <c r="E236" s="454"/>
      <c r="F236" s="454"/>
      <c r="G236" s="455"/>
      <c r="H236" s="453"/>
      <c r="I236" s="454"/>
      <c r="J236" s="454"/>
      <c r="K236" s="454"/>
      <c r="L236" s="454"/>
      <c r="M236" s="454"/>
      <c r="N236" s="454"/>
      <c r="O236" s="454"/>
      <c r="P236" s="454"/>
      <c r="Q236" s="454"/>
      <c r="R236" s="454"/>
      <c r="S236" s="454"/>
      <c r="T236" s="454"/>
      <c r="U236" s="454"/>
      <c r="V236" s="455"/>
      <c r="W236" s="453"/>
      <c r="X236" s="454"/>
      <c r="Y236" s="454"/>
      <c r="Z236" s="454"/>
      <c r="AA236" s="454"/>
      <c r="AB236" s="454"/>
      <c r="AC236" s="454"/>
      <c r="AD236" s="454"/>
      <c r="AE236" s="454"/>
      <c r="AF236" s="454"/>
      <c r="AG236" s="454"/>
      <c r="AH236" s="454"/>
      <c r="AI236" s="454"/>
      <c r="AJ236" s="454"/>
      <c r="AK236" s="454"/>
      <c r="AL236" s="454"/>
      <c r="AM236" s="454"/>
      <c r="AN236" s="454"/>
      <c r="AO236" s="454"/>
      <c r="AP236" s="455"/>
      <c r="AQ236" s="456"/>
      <c r="AR236" s="456"/>
      <c r="AS236" s="456"/>
      <c r="AT236" s="456"/>
      <c r="AU236" s="456"/>
      <c r="AV236" s="456"/>
      <c r="AW236" s="456"/>
      <c r="AX236" s="456"/>
      <c r="AY236" s="456"/>
      <c r="AZ236" s="456"/>
      <c r="BA236" s="456"/>
      <c r="BB236" s="456"/>
      <c r="BC236" s="456"/>
      <c r="BD236" s="456"/>
      <c r="BE236" s="73"/>
      <c r="BI236" s="45"/>
      <c r="BM236" s="1"/>
      <c r="BN236" s="1"/>
      <c r="BO236" s="1"/>
      <c r="BP236" s="1"/>
      <c r="BQ236" s="1"/>
      <c r="BR236" s="1"/>
      <c r="BS236" s="1"/>
      <c r="BT236" s="1"/>
      <c r="BU236" s="1"/>
      <c r="BV236" s="1"/>
    </row>
    <row r="237" spans="2:74" ht="24" hidden="1" customHeight="1" x14ac:dyDescent="0.2">
      <c r="B237" s="453"/>
      <c r="C237" s="454"/>
      <c r="D237" s="454"/>
      <c r="E237" s="454"/>
      <c r="F237" s="454"/>
      <c r="G237" s="455"/>
      <c r="H237" s="453"/>
      <c r="I237" s="454"/>
      <c r="J237" s="454"/>
      <c r="K237" s="454"/>
      <c r="L237" s="454"/>
      <c r="M237" s="454"/>
      <c r="N237" s="454"/>
      <c r="O237" s="454"/>
      <c r="P237" s="454"/>
      <c r="Q237" s="454"/>
      <c r="R237" s="454"/>
      <c r="S237" s="454"/>
      <c r="T237" s="454"/>
      <c r="U237" s="454"/>
      <c r="V237" s="455"/>
      <c r="W237" s="453"/>
      <c r="X237" s="454"/>
      <c r="Y237" s="454"/>
      <c r="Z237" s="454"/>
      <c r="AA237" s="454"/>
      <c r="AB237" s="454"/>
      <c r="AC237" s="454"/>
      <c r="AD237" s="454"/>
      <c r="AE237" s="454"/>
      <c r="AF237" s="454"/>
      <c r="AG237" s="454"/>
      <c r="AH237" s="454"/>
      <c r="AI237" s="454"/>
      <c r="AJ237" s="454"/>
      <c r="AK237" s="454"/>
      <c r="AL237" s="454"/>
      <c r="AM237" s="454"/>
      <c r="AN237" s="454"/>
      <c r="AO237" s="454"/>
      <c r="AP237" s="455"/>
      <c r="AQ237" s="456"/>
      <c r="AR237" s="456"/>
      <c r="AS237" s="456"/>
      <c r="AT237" s="456"/>
      <c r="AU237" s="456"/>
      <c r="AV237" s="456"/>
      <c r="AW237" s="456"/>
      <c r="AX237" s="456"/>
      <c r="AY237" s="456"/>
      <c r="AZ237" s="456"/>
      <c r="BA237" s="456"/>
      <c r="BB237" s="456"/>
      <c r="BC237" s="456"/>
      <c r="BD237" s="456"/>
      <c r="BI237" s="45"/>
      <c r="BM237" s="1"/>
      <c r="BN237" s="1"/>
      <c r="BO237" s="1"/>
      <c r="BP237" s="1"/>
      <c r="BQ237" s="1"/>
      <c r="BR237" s="1"/>
      <c r="BS237" s="1"/>
      <c r="BT237" s="1"/>
      <c r="BU237" s="1"/>
      <c r="BV237" s="1"/>
    </row>
    <row r="238" spans="2:74" ht="24" hidden="1" customHeight="1" x14ac:dyDescent="0.2">
      <c r="B238" s="453"/>
      <c r="C238" s="454"/>
      <c r="D238" s="454"/>
      <c r="E238" s="454"/>
      <c r="F238" s="454"/>
      <c r="G238" s="455"/>
      <c r="H238" s="453"/>
      <c r="I238" s="454"/>
      <c r="J238" s="454"/>
      <c r="K238" s="454"/>
      <c r="L238" s="454"/>
      <c r="M238" s="454"/>
      <c r="N238" s="454"/>
      <c r="O238" s="454"/>
      <c r="P238" s="454"/>
      <c r="Q238" s="454"/>
      <c r="R238" s="454"/>
      <c r="S238" s="454"/>
      <c r="T238" s="454"/>
      <c r="U238" s="454"/>
      <c r="V238" s="455"/>
      <c r="W238" s="453"/>
      <c r="X238" s="454"/>
      <c r="Y238" s="454"/>
      <c r="Z238" s="454"/>
      <c r="AA238" s="454"/>
      <c r="AB238" s="454"/>
      <c r="AC238" s="454"/>
      <c r="AD238" s="454"/>
      <c r="AE238" s="454"/>
      <c r="AF238" s="454"/>
      <c r="AG238" s="454"/>
      <c r="AH238" s="454"/>
      <c r="AI238" s="454"/>
      <c r="AJ238" s="454"/>
      <c r="AK238" s="454"/>
      <c r="AL238" s="454"/>
      <c r="AM238" s="454"/>
      <c r="AN238" s="454"/>
      <c r="AO238" s="454"/>
      <c r="AP238" s="455"/>
      <c r="AQ238" s="456"/>
      <c r="AR238" s="456"/>
      <c r="AS238" s="456"/>
      <c r="AT238" s="456"/>
      <c r="AU238" s="456"/>
      <c r="AV238" s="456"/>
      <c r="AW238" s="456"/>
      <c r="AX238" s="456"/>
      <c r="AY238" s="456"/>
      <c r="AZ238" s="456"/>
      <c r="BA238" s="456"/>
      <c r="BB238" s="456"/>
      <c r="BC238" s="456"/>
      <c r="BD238" s="456"/>
      <c r="BI238" s="45"/>
      <c r="BM238" s="1"/>
      <c r="BN238" s="1"/>
      <c r="BO238" s="1"/>
      <c r="BP238" s="1"/>
      <c r="BQ238" s="1"/>
      <c r="BR238" s="1"/>
      <c r="BS238" s="1"/>
      <c r="BT238" s="1"/>
      <c r="BU238" s="1"/>
      <c r="BV238" s="1"/>
    </row>
    <row r="239" spans="2:74" ht="24" hidden="1" customHeight="1" x14ac:dyDescent="0.2">
      <c r="B239" s="453"/>
      <c r="C239" s="454"/>
      <c r="D239" s="454"/>
      <c r="E239" s="454"/>
      <c r="F239" s="454"/>
      <c r="G239" s="455"/>
      <c r="H239" s="453"/>
      <c r="I239" s="454"/>
      <c r="J239" s="454"/>
      <c r="K239" s="454"/>
      <c r="L239" s="454"/>
      <c r="M239" s="454"/>
      <c r="N239" s="454"/>
      <c r="O239" s="454"/>
      <c r="P239" s="454"/>
      <c r="Q239" s="454"/>
      <c r="R239" s="454"/>
      <c r="S239" s="454"/>
      <c r="T239" s="454"/>
      <c r="U239" s="454"/>
      <c r="V239" s="455"/>
      <c r="W239" s="453"/>
      <c r="X239" s="454"/>
      <c r="Y239" s="454"/>
      <c r="Z239" s="454"/>
      <c r="AA239" s="454"/>
      <c r="AB239" s="454"/>
      <c r="AC239" s="454"/>
      <c r="AD239" s="454"/>
      <c r="AE239" s="454"/>
      <c r="AF239" s="454"/>
      <c r="AG239" s="454"/>
      <c r="AH239" s="454"/>
      <c r="AI239" s="454"/>
      <c r="AJ239" s="454"/>
      <c r="AK239" s="454"/>
      <c r="AL239" s="454"/>
      <c r="AM239" s="454"/>
      <c r="AN239" s="454"/>
      <c r="AO239" s="454"/>
      <c r="AP239" s="455"/>
      <c r="AQ239" s="489"/>
      <c r="AR239" s="490"/>
      <c r="AS239" s="490"/>
      <c r="AT239" s="490"/>
      <c r="AU239" s="490"/>
      <c r="AV239" s="490"/>
      <c r="AW239" s="490"/>
      <c r="AX239" s="490"/>
      <c r="AY239" s="490"/>
      <c r="AZ239" s="490"/>
      <c r="BA239" s="490"/>
      <c r="BB239" s="490"/>
      <c r="BC239" s="490"/>
      <c r="BD239" s="491"/>
      <c r="BE239" s="73"/>
      <c r="BI239" s="45"/>
      <c r="BM239" s="1"/>
      <c r="BN239" s="1"/>
      <c r="BO239" s="1"/>
      <c r="BP239" s="1"/>
      <c r="BQ239" s="1"/>
      <c r="BR239" s="1"/>
      <c r="BS239" s="1"/>
      <c r="BT239" s="1"/>
      <c r="BU239" s="1"/>
      <c r="BV239" s="1"/>
    </row>
    <row r="240" spans="2:74" ht="7.5" hidden="1" customHeight="1" x14ac:dyDescent="0.2">
      <c r="B240" s="269"/>
      <c r="C240" s="270"/>
      <c r="D240" s="270"/>
      <c r="E240" s="270"/>
      <c r="F240" s="270"/>
      <c r="G240" s="270"/>
      <c r="H240" s="270"/>
      <c r="I240" s="270"/>
      <c r="J240" s="270"/>
      <c r="K240" s="270"/>
      <c r="L240" s="270"/>
      <c r="M240" s="270"/>
      <c r="N240" s="270"/>
      <c r="O240" s="270"/>
      <c r="P240" s="270"/>
      <c r="Q240" s="270"/>
      <c r="R240" s="270"/>
      <c r="S240" s="270"/>
      <c r="T240" s="270"/>
      <c r="U240" s="270"/>
      <c r="V240" s="270"/>
      <c r="W240" s="270"/>
      <c r="X240" s="270"/>
      <c r="Y240" s="270"/>
      <c r="Z240" s="270"/>
      <c r="AA240" s="270"/>
      <c r="AB240" s="270"/>
      <c r="AC240" s="270"/>
      <c r="AD240" s="270"/>
      <c r="AE240" s="270"/>
      <c r="AF240" s="270"/>
      <c r="AG240" s="270"/>
      <c r="AH240" s="270"/>
      <c r="AI240" s="270"/>
      <c r="AJ240" s="270"/>
      <c r="AK240" s="270"/>
      <c r="AL240" s="270"/>
      <c r="AM240" s="270"/>
      <c r="AN240" s="270"/>
      <c r="AO240" s="270"/>
      <c r="AP240" s="270"/>
      <c r="AQ240" s="270"/>
      <c r="AR240" s="270"/>
      <c r="AS240" s="270"/>
      <c r="AT240" s="270"/>
      <c r="AU240" s="270"/>
      <c r="AV240" s="270"/>
      <c r="AW240" s="270"/>
      <c r="AX240" s="270"/>
      <c r="AY240" s="270"/>
      <c r="AZ240" s="270"/>
      <c r="BA240" s="270"/>
      <c r="BB240" s="270"/>
      <c r="BC240" s="270"/>
      <c r="BD240" s="271"/>
      <c r="BI240" s="45"/>
      <c r="BM240" s="1"/>
      <c r="BN240" s="1"/>
      <c r="BO240" s="1"/>
      <c r="BP240" s="1"/>
      <c r="BQ240" s="1"/>
      <c r="BR240" s="1"/>
      <c r="BS240" s="1"/>
      <c r="BT240" s="1"/>
      <c r="BU240" s="1"/>
      <c r="BV240" s="1"/>
    </row>
    <row r="241" spans="2:65" s="1" customFormat="1" ht="21" hidden="1" customHeight="1" x14ac:dyDescent="0.2">
      <c r="B241" s="51" t="s">
        <v>76</v>
      </c>
      <c r="C241" s="52"/>
      <c r="D241" s="52"/>
      <c r="E241" s="52"/>
      <c r="F241" s="52"/>
      <c r="G241" s="52"/>
      <c r="H241" s="52"/>
      <c r="I241" s="52"/>
      <c r="J241" s="52"/>
      <c r="K241" s="52"/>
      <c r="L241" s="52"/>
      <c r="M241" s="52"/>
      <c r="N241" s="52"/>
      <c r="O241" s="52"/>
      <c r="P241" s="52"/>
      <c r="Q241" s="52"/>
      <c r="R241" s="52"/>
      <c r="S241" s="52"/>
      <c r="T241" s="53"/>
      <c r="U241" s="53"/>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5"/>
    </row>
    <row r="242" spans="2:65" s="28" customFormat="1" ht="19.5" hidden="1" customHeight="1" x14ac:dyDescent="0.2">
      <c r="B242" s="56"/>
      <c r="C242" s="57" t="s">
        <v>80</v>
      </c>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9"/>
      <c r="BD242" s="60"/>
      <c r="BF242" s="89" t="s">
        <v>77</v>
      </c>
    </row>
    <row r="243" spans="2:65" s="28" customFormat="1" ht="19.5" hidden="1" customHeight="1" x14ac:dyDescent="0.2">
      <c r="B243" s="56"/>
      <c r="C243" s="61" t="s">
        <v>79</v>
      </c>
      <c r="D243" s="62"/>
      <c r="E243" s="62"/>
      <c r="F243" s="62"/>
      <c r="G243" s="62"/>
      <c r="H243" s="62"/>
      <c r="I243" s="450" t="s">
        <v>77</v>
      </c>
      <c r="J243" s="451"/>
      <c r="K243" s="451"/>
      <c r="L243" s="451"/>
      <c r="M243" s="451"/>
      <c r="N243" s="452"/>
      <c r="O243" s="62"/>
      <c r="P243" s="62"/>
      <c r="Q243" s="63"/>
      <c r="R243" s="62"/>
      <c r="S243" s="63"/>
      <c r="T243" s="63"/>
      <c r="U243" s="63"/>
      <c r="V243" s="63"/>
      <c r="W243" s="62"/>
      <c r="X243" s="62"/>
      <c r="Y243" s="62"/>
      <c r="Z243" s="62"/>
      <c r="AA243" s="62"/>
      <c r="AB243" s="62"/>
      <c r="AC243" s="62"/>
      <c r="AD243" s="62"/>
      <c r="AE243" s="62"/>
      <c r="AF243" s="62"/>
      <c r="AG243" s="62"/>
      <c r="AH243" s="62"/>
      <c r="AI243" s="64"/>
      <c r="AJ243" s="62"/>
      <c r="AK243" s="64"/>
      <c r="AL243" s="62"/>
      <c r="AM243" s="63"/>
      <c r="AN243" s="63"/>
      <c r="AO243" s="62"/>
      <c r="AP243" s="62"/>
      <c r="AQ243" s="62"/>
      <c r="AR243" s="62"/>
      <c r="AS243" s="62"/>
      <c r="AT243" s="62"/>
      <c r="AU243" s="62"/>
      <c r="AV243" s="62"/>
      <c r="AW243" s="62"/>
      <c r="AX243" s="62"/>
      <c r="AY243" s="62"/>
      <c r="AZ243" s="62"/>
      <c r="BA243" s="62"/>
      <c r="BB243" s="62"/>
      <c r="BC243" s="65"/>
      <c r="BD243" s="60"/>
      <c r="BF243" s="89" t="s">
        <v>70</v>
      </c>
    </row>
    <row r="244" spans="2:65" s="1" customFormat="1" ht="4.5" hidden="1" customHeight="1" x14ac:dyDescent="0.2">
      <c r="B244" s="66"/>
      <c r="C244" s="67"/>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9"/>
      <c r="BD244" s="70"/>
      <c r="BF244" s="46" t="s">
        <v>71</v>
      </c>
      <c r="BI244" s="45"/>
    </row>
    <row r="245" spans="2:65" s="1" customFormat="1" ht="111" hidden="1" customHeight="1" x14ac:dyDescent="0.2">
      <c r="B245" s="74" t="s">
        <v>78</v>
      </c>
      <c r="C245" s="442" t="s">
        <v>78</v>
      </c>
      <c r="D245" s="443"/>
      <c r="E245" s="443"/>
      <c r="F245" s="443"/>
      <c r="G245" s="443"/>
      <c r="H245" s="443"/>
      <c r="I245" s="443"/>
      <c r="J245" s="443"/>
      <c r="K245" s="443"/>
      <c r="L245" s="443"/>
      <c r="M245" s="443"/>
      <c r="N245" s="443"/>
      <c r="O245" s="443"/>
      <c r="P245" s="443"/>
      <c r="Q245" s="443"/>
      <c r="R245" s="443"/>
      <c r="S245" s="443"/>
      <c r="T245" s="443"/>
      <c r="U245" s="443"/>
      <c r="V245" s="443"/>
      <c r="W245" s="443"/>
      <c r="X245" s="443"/>
      <c r="Y245" s="443"/>
      <c r="Z245" s="443"/>
      <c r="AA245" s="443"/>
      <c r="AB245" s="443"/>
      <c r="AC245" s="443"/>
      <c r="AD245" s="443"/>
      <c r="AE245" s="443"/>
      <c r="AF245" s="443"/>
      <c r="AG245" s="443"/>
      <c r="AH245" s="443"/>
      <c r="AI245" s="443"/>
      <c r="AJ245" s="443"/>
      <c r="AK245" s="443"/>
      <c r="AL245" s="443"/>
      <c r="AM245" s="443"/>
      <c r="AN245" s="443"/>
      <c r="AO245" s="443"/>
      <c r="AP245" s="443"/>
      <c r="AQ245" s="443"/>
      <c r="AR245" s="443"/>
      <c r="AS245" s="443"/>
      <c r="AT245" s="443"/>
      <c r="AU245" s="443"/>
      <c r="AV245" s="443"/>
      <c r="AW245" s="443"/>
      <c r="AX245" s="443"/>
      <c r="AY245" s="443"/>
      <c r="AZ245" s="443"/>
      <c r="BA245" s="443"/>
      <c r="BB245" s="443"/>
      <c r="BC245" s="443"/>
      <c r="BD245" s="75"/>
      <c r="BI245" s="45"/>
    </row>
    <row r="246" spans="2:65" s="1" customFormat="1" ht="30" hidden="1" customHeight="1" x14ac:dyDescent="0.2">
      <c r="B246" s="444" t="s">
        <v>366</v>
      </c>
      <c r="C246" s="445"/>
      <c r="D246" s="445"/>
      <c r="E246" s="445"/>
      <c r="F246" s="445"/>
      <c r="G246" s="445"/>
      <c r="H246" s="445"/>
      <c r="I246" s="445"/>
      <c r="J246" s="445"/>
      <c r="K246" s="445"/>
      <c r="L246" s="445"/>
      <c r="M246" s="445"/>
      <c r="N246" s="445"/>
      <c r="O246" s="445"/>
      <c r="P246" s="445"/>
      <c r="Q246" s="445"/>
      <c r="R246" s="445"/>
      <c r="S246" s="445"/>
      <c r="T246" s="445"/>
      <c r="U246" s="445"/>
      <c r="V246" s="445"/>
      <c r="W246" s="445"/>
      <c r="X246" s="445"/>
      <c r="Y246" s="445"/>
      <c r="Z246" s="445"/>
      <c r="AA246" s="445"/>
      <c r="AB246" s="445"/>
      <c r="AC246" s="445"/>
      <c r="AD246" s="445"/>
      <c r="AE246" s="445"/>
      <c r="AF246" s="445"/>
      <c r="AG246" s="445"/>
      <c r="AH246" s="445"/>
      <c r="AI246" s="445"/>
      <c r="AJ246" s="445"/>
      <c r="AK246" s="445"/>
      <c r="AL246" s="445"/>
      <c r="AM246" s="445"/>
      <c r="AN246" s="445"/>
      <c r="AO246" s="445"/>
      <c r="AP246" s="445"/>
      <c r="AQ246" s="445"/>
      <c r="AR246" s="445"/>
      <c r="AS246" s="445"/>
      <c r="AT246" s="445"/>
      <c r="AU246" s="445"/>
      <c r="AV246" s="445"/>
      <c r="AW246" s="445"/>
      <c r="AX246" s="445"/>
      <c r="AY246" s="445"/>
      <c r="AZ246" s="445"/>
      <c r="BA246" s="445"/>
      <c r="BB246" s="445"/>
      <c r="BC246" s="445"/>
      <c r="BD246" s="446"/>
      <c r="BI246" s="45"/>
    </row>
    <row r="247" spans="2:65" s="1" customFormat="1" ht="30" hidden="1" customHeight="1" x14ac:dyDescent="0.2">
      <c r="B247" s="447" t="s">
        <v>367</v>
      </c>
      <c r="C247" s="448"/>
      <c r="D247" s="448"/>
      <c r="E247" s="448"/>
      <c r="F247" s="448"/>
      <c r="G247" s="448"/>
      <c r="H247" s="448"/>
      <c r="I247" s="448"/>
      <c r="J247" s="448"/>
      <c r="K247" s="448"/>
      <c r="L247" s="448"/>
      <c r="M247" s="448"/>
      <c r="N247" s="448"/>
      <c r="O247" s="448"/>
      <c r="P247" s="448"/>
      <c r="Q247" s="448"/>
      <c r="R247" s="448"/>
      <c r="S247" s="448"/>
      <c r="T247" s="448"/>
      <c r="U247" s="448"/>
      <c r="V247" s="448"/>
      <c r="W247" s="448"/>
      <c r="X247" s="448"/>
      <c r="Y247" s="448"/>
      <c r="Z247" s="448"/>
      <c r="AA247" s="448"/>
      <c r="AB247" s="448"/>
      <c r="AC247" s="448"/>
      <c r="AD247" s="448"/>
      <c r="AE247" s="448"/>
      <c r="AF247" s="448"/>
      <c r="AG247" s="448"/>
      <c r="AH247" s="448"/>
      <c r="AI247" s="448"/>
      <c r="AJ247" s="448"/>
      <c r="AK247" s="448"/>
      <c r="AL247" s="448"/>
      <c r="AM247" s="448"/>
      <c r="AN247" s="448"/>
      <c r="AO247" s="448"/>
      <c r="AP247" s="448"/>
      <c r="AQ247" s="448"/>
      <c r="AR247" s="448"/>
      <c r="AS247" s="448"/>
      <c r="AT247" s="448"/>
      <c r="AU247" s="448"/>
      <c r="AV247" s="448"/>
      <c r="AW247" s="448"/>
      <c r="AX247" s="448"/>
      <c r="AY247" s="448"/>
      <c r="AZ247" s="448"/>
      <c r="BA247" s="448"/>
      <c r="BB247" s="448"/>
      <c r="BC247" s="448"/>
      <c r="BD247" s="449"/>
      <c r="BI247" s="45"/>
    </row>
    <row r="248" spans="2:65" s="1" customFormat="1" ht="12.75" hidden="1" customHeight="1" x14ac:dyDescent="0.25">
      <c r="B248" s="447"/>
      <c r="C248" s="448"/>
      <c r="D248" s="448"/>
      <c r="E248" s="448"/>
      <c r="F248" s="448"/>
      <c r="G248" s="448"/>
      <c r="H248" s="448"/>
      <c r="I248" s="448"/>
      <c r="J248" s="448"/>
      <c r="K248" s="448"/>
      <c r="L248" s="448"/>
      <c r="M248" s="448"/>
      <c r="N248" s="448"/>
      <c r="O248" s="448"/>
      <c r="P248" s="448"/>
      <c r="Q248" s="448"/>
      <c r="R248" s="448"/>
      <c r="S248" s="448"/>
      <c r="T248" s="448"/>
      <c r="U248" s="448"/>
      <c r="V248" s="448"/>
      <c r="W248" s="448"/>
      <c r="X248" s="448"/>
      <c r="Y248" s="448"/>
      <c r="Z248" s="448"/>
      <c r="AA248" s="448"/>
      <c r="AB248" s="448"/>
      <c r="AC248" s="448"/>
      <c r="AD248" s="448"/>
      <c r="AE248" s="448"/>
      <c r="AF248" s="448"/>
      <c r="AG248" s="448"/>
      <c r="AH248" s="448"/>
      <c r="AI248" s="448"/>
      <c r="AJ248" s="448"/>
      <c r="AK248" s="448"/>
      <c r="AL248" s="448"/>
      <c r="AM248" s="448"/>
      <c r="AN248" s="448"/>
      <c r="AO248" s="448"/>
      <c r="AP248" s="448"/>
      <c r="AQ248" s="448"/>
      <c r="AR248" s="448"/>
      <c r="AS248" s="448"/>
      <c r="AT248" s="448"/>
      <c r="AU248" s="448"/>
      <c r="AV248" s="448"/>
      <c r="AW248" s="448"/>
      <c r="AX248" s="448"/>
      <c r="AY248" s="448"/>
      <c r="AZ248" s="448"/>
      <c r="BA248" s="448"/>
      <c r="BB248" s="448"/>
      <c r="BC248" s="448"/>
      <c r="BD248" s="449"/>
      <c r="BI248" s="45"/>
      <c r="BM248" s="126" t="s">
        <v>240</v>
      </c>
    </row>
    <row r="249" spans="2:65" s="1" customFormat="1" ht="12.75" hidden="1" customHeight="1" x14ac:dyDescent="0.2">
      <c r="B249" s="426"/>
      <c r="C249" s="427"/>
      <c r="D249" s="427"/>
      <c r="E249" s="427"/>
      <c r="F249" s="427"/>
      <c r="G249" s="427"/>
      <c r="H249" s="427"/>
      <c r="I249" s="427"/>
      <c r="J249" s="427"/>
      <c r="K249" s="427"/>
      <c r="L249" s="427"/>
      <c r="M249" s="427"/>
      <c r="N249" s="427"/>
      <c r="O249" s="427"/>
      <c r="P249" s="427"/>
      <c r="Q249" s="427"/>
      <c r="R249" s="427"/>
      <c r="S249" s="427"/>
      <c r="T249" s="427"/>
      <c r="U249" s="427"/>
      <c r="V249" s="427"/>
      <c r="W249" s="427"/>
      <c r="X249" s="427"/>
      <c r="Y249" s="427"/>
      <c r="Z249" s="427"/>
      <c r="AA249" s="427"/>
      <c r="AB249" s="427"/>
      <c r="AC249" s="427"/>
      <c r="AD249" s="427"/>
      <c r="AE249" s="427"/>
      <c r="AF249" s="427"/>
      <c r="AG249" s="427"/>
      <c r="AH249" s="427"/>
      <c r="AI249" s="427"/>
      <c r="AJ249" s="427"/>
      <c r="AK249" s="427"/>
      <c r="AL249" s="427"/>
      <c r="AM249" s="427"/>
      <c r="AN249" s="427"/>
      <c r="AO249" s="427"/>
      <c r="AP249" s="427"/>
      <c r="AQ249" s="427"/>
      <c r="AR249" s="427"/>
      <c r="AS249" s="427"/>
      <c r="AT249" s="427"/>
      <c r="AU249" s="427"/>
      <c r="AV249" s="427"/>
      <c r="AW249" s="427"/>
      <c r="AX249" s="427"/>
      <c r="AY249" s="427"/>
      <c r="AZ249" s="427"/>
      <c r="BA249" s="427"/>
      <c r="BB249" s="427"/>
      <c r="BC249" s="427"/>
      <c r="BD249" s="427"/>
      <c r="BI249" s="45"/>
    </row>
    <row r="250" spans="2:65" s="1" customFormat="1" ht="12.75" hidden="1" customHeight="1" x14ac:dyDescent="0.2">
      <c r="B250" s="426"/>
      <c r="C250" s="427"/>
      <c r="D250" s="427"/>
      <c r="E250" s="427"/>
      <c r="F250" s="427"/>
      <c r="G250" s="427"/>
      <c r="H250" s="427"/>
      <c r="I250" s="427"/>
      <c r="J250" s="427"/>
      <c r="K250" s="427"/>
      <c r="L250" s="427"/>
      <c r="M250" s="427"/>
      <c r="N250" s="427"/>
      <c r="O250" s="427"/>
      <c r="P250" s="427"/>
      <c r="Q250" s="427"/>
      <c r="R250" s="427"/>
      <c r="S250" s="427"/>
      <c r="T250" s="427"/>
      <c r="U250" s="427"/>
      <c r="V250" s="427"/>
      <c r="W250" s="427"/>
      <c r="X250" s="427"/>
      <c r="Y250" s="427"/>
      <c r="Z250" s="427"/>
      <c r="AA250" s="427"/>
      <c r="AB250" s="427"/>
      <c r="AC250" s="427"/>
      <c r="AD250" s="427"/>
      <c r="AE250" s="427"/>
      <c r="AF250" s="427"/>
      <c r="AG250" s="427"/>
      <c r="AH250" s="427"/>
      <c r="AI250" s="427"/>
      <c r="AJ250" s="427"/>
      <c r="AK250" s="427"/>
      <c r="AL250" s="427"/>
      <c r="AM250" s="427"/>
      <c r="AN250" s="427"/>
      <c r="AO250" s="427"/>
      <c r="AP250" s="427"/>
      <c r="AQ250" s="427"/>
      <c r="AR250" s="427"/>
      <c r="AS250" s="427"/>
      <c r="AT250" s="427"/>
      <c r="AU250" s="427"/>
      <c r="AV250" s="427"/>
      <c r="AW250" s="427"/>
      <c r="AX250" s="427"/>
      <c r="AY250" s="427"/>
      <c r="AZ250" s="427"/>
      <c r="BA250" s="427"/>
      <c r="BB250" s="427"/>
      <c r="BC250" s="427"/>
      <c r="BD250" s="427"/>
      <c r="BI250" s="45"/>
    </row>
    <row r="251" spans="2:65" s="1" customFormat="1" ht="12.75" hidden="1" customHeight="1" x14ac:dyDescent="0.2">
      <c r="B251" s="426"/>
      <c r="C251" s="427"/>
      <c r="D251" s="427"/>
      <c r="E251" s="427"/>
      <c r="F251" s="427"/>
      <c r="G251" s="427"/>
      <c r="H251" s="427"/>
      <c r="I251" s="427"/>
      <c r="J251" s="427"/>
      <c r="K251" s="427"/>
      <c r="L251" s="427"/>
      <c r="M251" s="427"/>
      <c r="N251" s="427"/>
      <c r="O251" s="427"/>
      <c r="P251" s="427"/>
      <c r="Q251" s="427"/>
      <c r="R251" s="427"/>
      <c r="S251" s="427"/>
      <c r="T251" s="427"/>
      <c r="U251" s="427"/>
      <c r="V251" s="427"/>
      <c r="W251" s="427"/>
      <c r="X251" s="427"/>
      <c r="Y251" s="427"/>
      <c r="Z251" s="427"/>
      <c r="AA251" s="427"/>
      <c r="AB251" s="427"/>
      <c r="AC251" s="427"/>
      <c r="AD251" s="427"/>
      <c r="AE251" s="427"/>
      <c r="AF251" s="427"/>
      <c r="AG251" s="427"/>
      <c r="AH251" s="427"/>
      <c r="AI251" s="427"/>
      <c r="AJ251" s="427"/>
      <c r="AK251" s="427"/>
      <c r="AL251" s="427"/>
      <c r="AM251" s="427"/>
      <c r="AN251" s="427"/>
      <c r="AO251" s="427"/>
      <c r="AP251" s="427"/>
      <c r="AQ251" s="427"/>
      <c r="AR251" s="427"/>
      <c r="AS251" s="427"/>
      <c r="AT251" s="427"/>
      <c r="AU251" s="427"/>
      <c r="AV251" s="427"/>
      <c r="AW251" s="427"/>
      <c r="AX251" s="427"/>
      <c r="AY251" s="427"/>
      <c r="AZ251" s="427"/>
      <c r="BA251" s="427"/>
      <c r="BB251" s="427"/>
      <c r="BC251" s="427"/>
      <c r="BD251" s="427"/>
      <c r="BI251" s="45"/>
    </row>
    <row r="252" spans="2:65" s="1" customFormat="1" ht="12.75" hidden="1" customHeight="1" x14ac:dyDescent="0.2">
      <c r="B252" s="426"/>
      <c r="C252" s="427"/>
      <c r="D252" s="427"/>
      <c r="E252" s="427"/>
      <c r="F252" s="427"/>
      <c r="G252" s="427"/>
      <c r="H252" s="427"/>
      <c r="I252" s="427"/>
      <c r="J252" s="427"/>
      <c r="K252" s="427"/>
      <c r="L252" s="427"/>
      <c r="M252" s="427"/>
      <c r="N252" s="427"/>
      <c r="O252" s="427"/>
      <c r="P252" s="427"/>
      <c r="Q252" s="427"/>
      <c r="R252" s="427"/>
      <c r="S252" s="427"/>
      <c r="T252" s="427"/>
      <c r="U252" s="427"/>
      <c r="V252" s="427"/>
      <c r="W252" s="427"/>
      <c r="X252" s="427"/>
      <c r="Y252" s="427"/>
      <c r="Z252" s="427"/>
      <c r="AA252" s="427"/>
      <c r="AB252" s="427"/>
      <c r="AC252" s="427"/>
      <c r="AD252" s="427"/>
      <c r="AE252" s="427"/>
      <c r="AF252" s="427"/>
      <c r="AG252" s="427"/>
      <c r="AH252" s="427"/>
      <c r="AI252" s="427"/>
      <c r="AJ252" s="427"/>
      <c r="AK252" s="427"/>
      <c r="AL252" s="427"/>
      <c r="AM252" s="427"/>
      <c r="AN252" s="427"/>
      <c r="AO252" s="427"/>
      <c r="AP252" s="427"/>
      <c r="AQ252" s="427"/>
      <c r="AR252" s="427"/>
      <c r="AS252" s="427"/>
      <c r="AT252" s="427"/>
      <c r="AU252" s="427"/>
      <c r="AV252" s="427"/>
      <c r="AW252" s="427"/>
      <c r="AX252" s="427"/>
      <c r="AY252" s="427"/>
      <c r="AZ252" s="427"/>
      <c r="BA252" s="427"/>
      <c r="BB252" s="427"/>
      <c r="BC252" s="427"/>
      <c r="BD252" s="427"/>
      <c r="BI252" s="45"/>
    </row>
    <row r="253" spans="2:65" s="1" customFormat="1" ht="12.75" hidden="1" customHeight="1" x14ac:dyDescent="0.2">
      <c r="B253" s="426"/>
      <c r="C253" s="427"/>
      <c r="D253" s="427"/>
      <c r="E253" s="427"/>
      <c r="F253" s="427"/>
      <c r="G253" s="427"/>
      <c r="H253" s="427"/>
      <c r="I253" s="427"/>
      <c r="J253" s="427"/>
      <c r="K253" s="427"/>
      <c r="L253" s="427"/>
      <c r="M253" s="427"/>
      <c r="N253" s="427"/>
      <c r="O253" s="427"/>
      <c r="P253" s="427"/>
      <c r="Q253" s="427"/>
      <c r="R253" s="427"/>
      <c r="S253" s="427"/>
      <c r="T253" s="427"/>
      <c r="U253" s="427"/>
      <c r="V253" s="427"/>
      <c r="W253" s="427"/>
      <c r="X253" s="427"/>
      <c r="Y253" s="427"/>
      <c r="Z253" s="427"/>
      <c r="AA253" s="427"/>
      <c r="AB253" s="427"/>
      <c r="AC253" s="427"/>
      <c r="AD253" s="427"/>
      <c r="AE253" s="427"/>
      <c r="AF253" s="427"/>
      <c r="AG253" s="427"/>
      <c r="AH253" s="427"/>
      <c r="AI253" s="427"/>
      <c r="AJ253" s="427"/>
      <c r="AK253" s="427"/>
      <c r="AL253" s="427"/>
      <c r="AM253" s="427"/>
      <c r="AN253" s="427"/>
      <c r="AO253" s="427"/>
      <c r="AP253" s="427"/>
      <c r="AQ253" s="427"/>
      <c r="AR253" s="427"/>
      <c r="AS253" s="427"/>
      <c r="AT253" s="427"/>
      <c r="AU253" s="427"/>
      <c r="AV253" s="427"/>
      <c r="AW253" s="427"/>
      <c r="AX253" s="427"/>
      <c r="AY253" s="427"/>
      <c r="AZ253" s="427"/>
      <c r="BA253" s="427"/>
      <c r="BB253" s="427"/>
      <c r="BC253" s="427"/>
      <c r="BD253" s="427"/>
      <c r="BI253" s="45"/>
    </row>
    <row r="254" spans="2:65" s="1" customFormat="1" ht="12.75" hidden="1" customHeight="1" x14ac:dyDescent="0.2">
      <c r="B254" s="426"/>
      <c r="C254" s="427"/>
      <c r="D254" s="427"/>
      <c r="E254" s="427"/>
      <c r="F254" s="427"/>
      <c r="G254" s="427"/>
      <c r="H254" s="427"/>
      <c r="I254" s="427"/>
      <c r="J254" s="427"/>
      <c r="K254" s="427"/>
      <c r="L254" s="427"/>
      <c r="M254" s="427"/>
      <c r="N254" s="427"/>
      <c r="O254" s="427"/>
      <c r="P254" s="427"/>
      <c r="Q254" s="427"/>
      <c r="R254" s="427"/>
      <c r="S254" s="427"/>
      <c r="T254" s="427"/>
      <c r="U254" s="427"/>
      <c r="V254" s="427"/>
      <c r="W254" s="427"/>
      <c r="X254" s="427"/>
      <c r="Y254" s="427"/>
      <c r="Z254" s="427"/>
      <c r="AA254" s="427"/>
      <c r="AB254" s="427"/>
      <c r="AC254" s="427"/>
      <c r="AD254" s="427"/>
      <c r="AE254" s="427"/>
      <c r="AF254" s="427"/>
      <c r="AG254" s="427"/>
      <c r="AH254" s="427"/>
      <c r="AI254" s="427"/>
      <c r="AJ254" s="427"/>
      <c r="AK254" s="427"/>
      <c r="AL254" s="427"/>
      <c r="AM254" s="427"/>
      <c r="AN254" s="427"/>
      <c r="AO254" s="427"/>
      <c r="AP254" s="427"/>
      <c r="AQ254" s="427"/>
      <c r="AR254" s="427"/>
      <c r="AS254" s="427"/>
      <c r="AT254" s="427"/>
      <c r="AU254" s="427"/>
      <c r="AV254" s="427"/>
      <c r="AW254" s="427"/>
      <c r="AX254" s="427"/>
      <c r="AY254" s="427"/>
      <c r="AZ254" s="427"/>
      <c r="BA254" s="427"/>
      <c r="BB254" s="427"/>
      <c r="BC254" s="427"/>
      <c r="BD254" s="427"/>
      <c r="BI254" s="45"/>
    </row>
    <row r="255" spans="2:65" s="1" customFormat="1" ht="12.75" hidden="1" customHeight="1" x14ac:dyDescent="0.2">
      <c r="B255" s="426"/>
      <c r="C255" s="427" t="s">
        <v>10</v>
      </c>
      <c r="D255" s="427"/>
      <c r="E255" s="427"/>
      <c r="F255" s="427"/>
      <c r="G255" s="427"/>
      <c r="H255" s="427"/>
      <c r="I255" s="427"/>
      <c r="J255" s="427"/>
      <c r="K255" s="427"/>
      <c r="L255" s="427"/>
      <c r="M255" s="427"/>
      <c r="N255" s="427"/>
      <c r="O255" s="427"/>
      <c r="P255" s="427"/>
      <c r="Q255" s="427"/>
      <c r="R255" s="427"/>
      <c r="S255" s="427"/>
      <c r="T255" s="427"/>
      <c r="U255" s="427"/>
      <c r="V255" s="427"/>
      <c r="W255" s="427"/>
      <c r="X255" s="427"/>
      <c r="Y255" s="427"/>
      <c r="Z255" s="427"/>
      <c r="AA255" s="427"/>
      <c r="AB255" s="427"/>
      <c r="AC255" s="427"/>
      <c r="AD255" s="427"/>
      <c r="AE255" s="427"/>
      <c r="AF255" s="427"/>
      <c r="AG255" s="427"/>
      <c r="AH255" s="427"/>
      <c r="AI255" s="427"/>
      <c r="AJ255" s="427"/>
      <c r="AK255" s="427"/>
      <c r="AL255" s="427"/>
      <c r="AM255" s="427"/>
      <c r="AN255" s="427"/>
      <c r="AO255" s="427"/>
      <c r="AP255" s="427"/>
      <c r="AQ255" s="427"/>
      <c r="AR255" s="427"/>
      <c r="AS255" s="427"/>
      <c r="AT255" s="427"/>
      <c r="AU255" s="427"/>
      <c r="AV255" s="427"/>
      <c r="AW255" s="427"/>
      <c r="AX255" s="427"/>
      <c r="AY255" s="427"/>
      <c r="AZ255" s="427"/>
      <c r="BA255" s="427"/>
      <c r="BB255" s="427"/>
      <c r="BC255" s="427"/>
      <c r="BD255" s="427"/>
      <c r="BI255" s="45"/>
    </row>
    <row r="256" spans="2:65" s="1" customFormat="1" ht="12.75" hidden="1" customHeight="1" x14ac:dyDescent="0.2">
      <c r="B256" s="426"/>
      <c r="C256" s="427" t="s">
        <v>11</v>
      </c>
      <c r="D256" s="427"/>
      <c r="E256" s="427"/>
      <c r="F256" s="427"/>
      <c r="G256" s="427"/>
      <c r="H256" s="427"/>
      <c r="I256" s="427"/>
      <c r="J256" s="427"/>
      <c r="K256" s="427"/>
      <c r="L256" s="427" t="s">
        <v>3</v>
      </c>
      <c r="M256" s="427"/>
      <c r="N256" s="427"/>
      <c r="O256" s="427"/>
      <c r="P256" s="427"/>
      <c r="Q256" s="427"/>
      <c r="R256" s="427"/>
      <c r="S256" s="427"/>
      <c r="T256" s="427"/>
      <c r="U256" s="427"/>
      <c r="V256" s="427"/>
      <c r="W256" s="427"/>
      <c r="X256" s="427"/>
      <c r="Y256" s="427"/>
      <c r="Z256" s="427"/>
      <c r="AA256" s="427"/>
      <c r="AB256" s="427" t="s">
        <v>73</v>
      </c>
      <c r="AC256" s="427"/>
      <c r="AD256" s="427"/>
      <c r="AE256" s="427"/>
      <c r="AF256" s="427"/>
      <c r="AG256" s="427"/>
      <c r="AH256" s="427"/>
      <c r="AI256" s="427" t="s">
        <v>7</v>
      </c>
      <c r="AJ256" s="427"/>
      <c r="AK256" s="427"/>
      <c r="AL256" s="427"/>
      <c r="AM256" s="427"/>
      <c r="AN256" s="427"/>
      <c r="AO256" s="427"/>
      <c r="AP256" s="427" t="s">
        <v>8</v>
      </c>
      <c r="AQ256" s="427"/>
      <c r="AR256" s="427"/>
      <c r="AS256" s="427"/>
      <c r="AT256" s="427"/>
      <c r="AU256" s="427"/>
      <c r="AV256" s="427"/>
      <c r="AW256" s="427" t="s">
        <v>9</v>
      </c>
      <c r="AX256" s="427"/>
      <c r="AY256" s="427"/>
      <c r="AZ256" s="427"/>
      <c r="BA256" s="427"/>
      <c r="BB256" s="427"/>
      <c r="BC256" s="427"/>
      <c r="BD256" s="427"/>
      <c r="BI256" s="45"/>
    </row>
    <row r="257" spans="2:74" ht="12.75" hidden="1" customHeight="1" x14ac:dyDescent="0.2">
      <c r="B257" s="426"/>
      <c r="C257" s="427"/>
      <c r="D257" s="427"/>
      <c r="E257" s="427"/>
      <c r="F257" s="427"/>
      <c r="G257" s="427"/>
      <c r="H257" s="427"/>
      <c r="I257" s="427"/>
      <c r="J257" s="427"/>
      <c r="K257" s="427"/>
      <c r="L257" s="427"/>
      <c r="M257" s="427"/>
      <c r="N257" s="427"/>
      <c r="O257" s="427"/>
      <c r="P257" s="427"/>
      <c r="Q257" s="427"/>
      <c r="R257" s="427"/>
      <c r="S257" s="427"/>
      <c r="T257" s="427"/>
      <c r="U257" s="427"/>
      <c r="V257" s="427"/>
      <c r="W257" s="427"/>
      <c r="X257" s="427"/>
      <c r="Y257" s="427"/>
      <c r="Z257" s="427"/>
      <c r="AA257" s="427"/>
      <c r="AB257" s="427"/>
      <c r="AC257" s="427"/>
      <c r="AD257" s="427"/>
      <c r="AE257" s="427"/>
      <c r="AF257" s="427"/>
      <c r="AG257" s="427"/>
      <c r="AH257" s="427"/>
      <c r="AI257" s="427"/>
      <c r="AJ257" s="427"/>
      <c r="AK257" s="427"/>
      <c r="AL257" s="427"/>
      <c r="AM257" s="427"/>
      <c r="AN257" s="427"/>
      <c r="AO257" s="427"/>
      <c r="AP257" s="427"/>
      <c r="AQ257" s="427"/>
      <c r="AR257" s="427"/>
      <c r="AS257" s="427"/>
      <c r="AT257" s="427"/>
      <c r="AU257" s="427"/>
      <c r="AV257" s="427"/>
      <c r="AW257" s="427"/>
      <c r="AX257" s="427"/>
      <c r="AY257" s="427"/>
      <c r="AZ257" s="427"/>
      <c r="BA257" s="427"/>
      <c r="BB257" s="427"/>
      <c r="BC257" s="427"/>
      <c r="BD257" s="427"/>
      <c r="BI257" s="45"/>
      <c r="BM257" s="1"/>
      <c r="BN257" s="1"/>
      <c r="BO257" s="1"/>
      <c r="BP257" s="1"/>
      <c r="BQ257" s="1"/>
      <c r="BR257" s="1"/>
      <c r="BS257" s="1"/>
      <c r="BT257" s="1"/>
      <c r="BU257" s="1"/>
      <c r="BV257" s="1"/>
    </row>
    <row r="258" spans="2:74" ht="12.75" hidden="1" customHeight="1" x14ac:dyDescent="0.2">
      <c r="B258" s="426"/>
      <c r="C258" s="427"/>
      <c r="D258" s="427"/>
      <c r="E258" s="427"/>
      <c r="F258" s="427"/>
      <c r="G258" s="427"/>
      <c r="H258" s="427"/>
      <c r="I258" s="427"/>
      <c r="J258" s="427"/>
      <c r="K258" s="427"/>
      <c r="L258" s="427"/>
      <c r="M258" s="427"/>
      <c r="N258" s="427"/>
      <c r="O258" s="427"/>
      <c r="P258" s="427"/>
      <c r="Q258" s="427"/>
      <c r="R258" s="427"/>
      <c r="S258" s="427"/>
      <c r="T258" s="427"/>
      <c r="U258" s="427"/>
      <c r="V258" s="427"/>
      <c r="W258" s="427"/>
      <c r="X258" s="427"/>
      <c r="Y258" s="427"/>
      <c r="Z258" s="427"/>
      <c r="AA258" s="427"/>
      <c r="AB258" s="427"/>
      <c r="AC258" s="427"/>
      <c r="AD258" s="427"/>
      <c r="AE258" s="427"/>
      <c r="AF258" s="427"/>
      <c r="AG258" s="427"/>
      <c r="AH258" s="427"/>
      <c r="AI258" s="427"/>
      <c r="AJ258" s="427"/>
      <c r="AK258" s="427"/>
      <c r="AL258" s="427"/>
      <c r="AM258" s="427"/>
      <c r="AN258" s="427"/>
      <c r="AO258" s="427"/>
      <c r="AP258" s="427"/>
      <c r="AQ258" s="427"/>
      <c r="AR258" s="427"/>
      <c r="AS258" s="427"/>
      <c r="AT258" s="427"/>
      <c r="AU258" s="427"/>
      <c r="AV258" s="427"/>
      <c r="AW258" s="427"/>
      <c r="AX258" s="427"/>
      <c r="AY258" s="427"/>
      <c r="AZ258" s="427"/>
      <c r="BA258" s="427"/>
      <c r="BB258" s="427"/>
      <c r="BC258" s="427"/>
      <c r="BD258" s="427"/>
      <c r="BI258" s="45"/>
      <c r="BM258" s="1"/>
      <c r="BN258" s="1"/>
      <c r="BO258" s="1"/>
      <c r="BP258" s="1"/>
      <c r="BQ258" s="1"/>
      <c r="BR258" s="1"/>
      <c r="BS258" s="1"/>
      <c r="BT258" s="1"/>
      <c r="BU258" s="1"/>
      <c r="BV258" s="1"/>
    </row>
    <row r="259" spans="2:74" ht="12.75" hidden="1" customHeight="1" x14ac:dyDescent="0.2">
      <c r="B259" s="426"/>
      <c r="C259" s="427"/>
      <c r="D259" s="427"/>
      <c r="E259" s="427"/>
      <c r="F259" s="427"/>
      <c r="G259" s="427"/>
      <c r="H259" s="427"/>
      <c r="I259" s="427"/>
      <c r="J259" s="427"/>
      <c r="K259" s="427"/>
      <c r="L259" s="427"/>
      <c r="M259" s="427"/>
      <c r="N259" s="427"/>
      <c r="O259" s="427"/>
      <c r="P259" s="427"/>
      <c r="Q259" s="427"/>
      <c r="R259" s="427"/>
      <c r="S259" s="427"/>
      <c r="T259" s="427"/>
      <c r="U259" s="427"/>
      <c r="V259" s="427"/>
      <c r="W259" s="427"/>
      <c r="X259" s="427"/>
      <c r="Y259" s="427"/>
      <c r="Z259" s="427"/>
      <c r="AA259" s="427"/>
      <c r="AB259" s="427"/>
      <c r="AC259" s="427"/>
      <c r="AD259" s="427"/>
      <c r="AE259" s="427"/>
      <c r="AF259" s="427"/>
      <c r="AG259" s="427"/>
      <c r="AH259" s="427"/>
      <c r="AI259" s="427"/>
      <c r="AJ259" s="427"/>
      <c r="AK259" s="427"/>
      <c r="AL259" s="427"/>
      <c r="AM259" s="427"/>
      <c r="AN259" s="427"/>
      <c r="AO259" s="427"/>
      <c r="AP259" s="427"/>
      <c r="AQ259" s="427"/>
      <c r="AR259" s="427"/>
      <c r="AS259" s="427"/>
      <c r="AT259" s="427"/>
      <c r="AU259" s="427"/>
      <c r="AV259" s="427"/>
      <c r="AW259" s="427"/>
      <c r="AX259" s="427"/>
      <c r="AY259" s="427"/>
      <c r="AZ259" s="427"/>
      <c r="BA259" s="427"/>
      <c r="BB259" s="427"/>
      <c r="BC259" s="427"/>
      <c r="BD259" s="427"/>
      <c r="BI259" s="45"/>
      <c r="BM259" s="1"/>
      <c r="BN259" s="1"/>
      <c r="BO259" s="1"/>
      <c r="BP259" s="1"/>
      <c r="BQ259" s="1"/>
      <c r="BR259" s="1"/>
      <c r="BS259" s="1"/>
      <c r="BT259" s="1"/>
      <c r="BU259" s="1"/>
      <c r="BV259" s="1"/>
    </row>
    <row r="260" spans="2:74" ht="12.75" hidden="1" customHeight="1" x14ac:dyDescent="0.2">
      <c r="B260" s="426"/>
      <c r="C260" s="427"/>
      <c r="D260" s="427"/>
      <c r="E260" s="427"/>
      <c r="F260" s="427"/>
      <c r="G260" s="427"/>
      <c r="H260" s="427"/>
      <c r="I260" s="427"/>
      <c r="J260" s="427"/>
      <c r="K260" s="427"/>
      <c r="L260" s="427"/>
      <c r="M260" s="427"/>
      <c r="N260" s="427"/>
      <c r="O260" s="427"/>
      <c r="P260" s="427"/>
      <c r="Q260" s="427"/>
      <c r="R260" s="427"/>
      <c r="S260" s="427"/>
      <c r="T260" s="427"/>
      <c r="U260" s="427"/>
      <c r="V260" s="427"/>
      <c r="W260" s="427"/>
      <c r="X260" s="427"/>
      <c r="Y260" s="427"/>
      <c r="Z260" s="427"/>
      <c r="AA260" s="427"/>
      <c r="AB260" s="427"/>
      <c r="AC260" s="427"/>
      <c r="AD260" s="427"/>
      <c r="AE260" s="427"/>
      <c r="AF260" s="427"/>
      <c r="AG260" s="427"/>
      <c r="AH260" s="427"/>
      <c r="AI260" s="427"/>
      <c r="AJ260" s="427"/>
      <c r="AK260" s="427"/>
      <c r="AL260" s="427"/>
      <c r="AM260" s="427"/>
      <c r="AN260" s="427"/>
      <c r="AO260" s="427"/>
      <c r="AP260" s="427"/>
      <c r="AQ260" s="427"/>
      <c r="AR260" s="427"/>
      <c r="AS260" s="427"/>
      <c r="AT260" s="427"/>
      <c r="AU260" s="427"/>
      <c r="AV260" s="427"/>
      <c r="AW260" s="427"/>
      <c r="AX260" s="427"/>
      <c r="AY260" s="427"/>
      <c r="AZ260" s="427"/>
      <c r="BA260" s="427"/>
      <c r="BB260" s="427"/>
      <c r="BC260" s="427"/>
      <c r="BD260" s="427"/>
      <c r="BI260" s="45"/>
      <c r="BM260" s="1"/>
      <c r="BN260" s="1"/>
      <c r="BO260" s="1"/>
      <c r="BP260" s="1"/>
      <c r="BQ260" s="1"/>
      <c r="BR260" s="1"/>
      <c r="BS260" s="1"/>
      <c r="BT260" s="1"/>
      <c r="BU260" s="1"/>
      <c r="BV260" s="1"/>
    </row>
    <row r="261" spans="2:74" ht="12.75" hidden="1" customHeight="1" x14ac:dyDescent="0.2">
      <c r="B261" s="426"/>
      <c r="C261" s="427"/>
      <c r="D261" s="427"/>
      <c r="E261" s="427"/>
      <c r="F261" s="427"/>
      <c r="G261" s="427"/>
      <c r="H261" s="427"/>
      <c r="I261" s="427"/>
      <c r="J261" s="427"/>
      <c r="K261" s="427"/>
      <c r="L261" s="427"/>
      <c r="M261" s="427"/>
      <c r="N261" s="427"/>
      <c r="O261" s="427"/>
      <c r="P261" s="427"/>
      <c r="Q261" s="427"/>
      <c r="R261" s="427"/>
      <c r="S261" s="427"/>
      <c r="T261" s="427"/>
      <c r="U261" s="427"/>
      <c r="V261" s="427"/>
      <c r="W261" s="427"/>
      <c r="X261" s="427"/>
      <c r="Y261" s="427"/>
      <c r="Z261" s="427"/>
      <c r="AA261" s="427"/>
      <c r="AB261" s="427"/>
      <c r="AC261" s="427"/>
      <c r="AD261" s="427"/>
      <c r="AE261" s="427"/>
      <c r="AF261" s="427"/>
      <c r="AG261" s="427"/>
      <c r="AH261" s="427"/>
      <c r="AI261" s="427"/>
      <c r="AJ261" s="427"/>
      <c r="AK261" s="427"/>
      <c r="AL261" s="427"/>
      <c r="AM261" s="427"/>
      <c r="AN261" s="427"/>
      <c r="AO261" s="427"/>
      <c r="AP261" s="427"/>
      <c r="AQ261" s="427"/>
      <c r="AR261" s="427"/>
      <c r="AS261" s="427"/>
      <c r="AT261" s="427"/>
      <c r="AU261" s="427"/>
      <c r="AV261" s="427"/>
      <c r="AW261" s="427"/>
      <c r="AX261" s="427"/>
      <c r="AY261" s="427"/>
      <c r="AZ261" s="427"/>
      <c r="BA261" s="427"/>
      <c r="BB261" s="427"/>
      <c r="BC261" s="427"/>
      <c r="BD261" s="427"/>
      <c r="BI261" s="45"/>
      <c r="BM261" s="1"/>
      <c r="BN261" s="1"/>
      <c r="BO261" s="1"/>
      <c r="BP261" s="1"/>
      <c r="BQ261" s="1"/>
      <c r="BR261" s="1"/>
      <c r="BS261" s="1"/>
      <c r="BT261" s="1"/>
      <c r="BU261" s="1"/>
      <c r="BV261" s="1"/>
    </row>
    <row r="262" spans="2:74" ht="12.75" hidden="1" customHeight="1" x14ac:dyDescent="0.2">
      <c r="B262" s="426"/>
      <c r="C262" s="427"/>
      <c r="D262" s="427"/>
      <c r="E262" s="427"/>
      <c r="F262" s="427"/>
      <c r="G262" s="427"/>
      <c r="H262" s="427"/>
      <c r="I262" s="427"/>
      <c r="J262" s="427"/>
      <c r="K262" s="427"/>
      <c r="L262" s="427"/>
      <c r="M262" s="427"/>
      <c r="N262" s="427"/>
      <c r="O262" s="427"/>
      <c r="P262" s="427"/>
      <c r="Q262" s="427"/>
      <c r="R262" s="427"/>
      <c r="S262" s="427"/>
      <c r="T262" s="427"/>
      <c r="U262" s="427"/>
      <c r="V262" s="427"/>
      <c r="W262" s="427"/>
      <c r="X262" s="427"/>
      <c r="Y262" s="427"/>
      <c r="Z262" s="427"/>
      <c r="AA262" s="427"/>
      <c r="AB262" s="427"/>
      <c r="AC262" s="427"/>
      <c r="AD262" s="427"/>
      <c r="AE262" s="427"/>
      <c r="AF262" s="427"/>
      <c r="AG262" s="427"/>
      <c r="AH262" s="427"/>
      <c r="AI262" s="427"/>
      <c r="AJ262" s="427"/>
      <c r="AK262" s="427"/>
      <c r="AL262" s="427"/>
      <c r="AM262" s="427"/>
      <c r="AN262" s="427"/>
      <c r="AO262" s="427"/>
      <c r="AP262" s="427"/>
      <c r="AQ262" s="427"/>
      <c r="AR262" s="427"/>
      <c r="AS262" s="427"/>
      <c r="AT262" s="427"/>
      <c r="AU262" s="427"/>
      <c r="AV262" s="427"/>
      <c r="AW262" s="427"/>
      <c r="AX262" s="427"/>
      <c r="AY262" s="427"/>
      <c r="AZ262" s="427"/>
      <c r="BA262" s="427"/>
      <c r="BB262" s="427"/>
      <c r="BC262" s="427"/>
      <c r="BD262" s="427"/>
      <c r="BI262" s="45"/>
      <c r="BM262" s="1"/>
      <c r="BN262" s="1"/>
      <c r="BO262" s="1"/>
      <c r="BP262" s="1"/>
      <c r="BQ262" s="1"/>
      <c r="BR262" s="1"/>
      <c r="BS262" s="1"/>
      <c r="BT262" s="1"/>
      <c r="BU262" s="1"/>
      <c r="BV262" s="1"/>
    </row>
    <row r="263" spans="2:74" ht="12.75" hidden="1" customHeight="1" x14ac:dyDescent="0.2">
      <c r="B263" s="426"/>
      <c r="C263" s="427"/>
      <c r="D263" s="427"/>
      <c r="E263" s="427"/>
      <c r="F263" s="427"/>
      <c r="G263" s="427"/>
      <c r="H263" s="427"/>
      <c r="I263" s="427"/>
      <c r="J263" s="427"/>
      <c r="K263" s="427"/>
      <c r="L263" s="427"/>
      <c r="M263" s="427"/>
      <c r="N263" s="427"/>
      <c r="O263" s="427"/>
      <c r="P263" s="427"/>
      <c r="Q263" s="427"/>
      <c r="R263" s="427"/>
      <c r="S263" s="427"/>
      <c r="T263" s="427"/>
      <c r="U263" s="427"/>
      <c r="V263" s="427"/>
      <c r="W263" s="427"/>
      <c r="X263" s="427"/>
      <c r="Y263" s="427"/>
      <c r="Z263" s="427"/>
      <c r="AA263" s="427"/>
      <c r="AB263" s="427"/>
      <c r="AC263" s="427"/>
      <c r="AD263" s="427"/>
      <c r="AE263" s="427"/>
      <c r="AF263" s="427"/>
      <c r="AG263" s="427"/>
      <c r="AH263" s="427"/>
      <c r="AI263" s="427"/>
      <c r="AJ263" s="427"/>
      <c r="AK263" s="427"/>
      <c r="AL263" s="427"/>
      <c r="AM263" s="427"/>
      <c r="AN263" s="427"/>
      <c r="AO263" s="427"/>
      <c r="AP263" s="427"/>
      <c r="AQ263" s="427"/>
      <c r="AR263" s="427"/>
      <c r="AS263" s="427"/>
      <c r="AT263" s="427"/>
      <c r="AU263" s="427"/>
      <c r="AV263" s="427"/>
      <c r="AW263" s="427"/>
      <c r="AX263" s="427"/>
      <c r="AY263" s="427"/>
      <c r="AZ263" s="427"/>
      <c r="BA263" s="427"/>
      <c r="BB263" s="427"/>
      <c r="BC263" s="427"/>
      <c r="BD263" s="427"/>
      <c r="BI263" s="45"/>
      <c r="BM263" s="1"/>
      <c r="BN263" s="1"/>
      <c r="BO263" s="1"/>
      <c r="BP263" s="1"/>
      <c r="BQ263" s="1"/>
      <c r="BR263" s="1"/>
      <c r="BS263" s="1"/>
      <c r="BT263" s="1"/>
      <c r="BU263" s="1"/>
      <c r="BV263" s="1"/>
    </row>
    <row r="264" spans="2:74" ht="14.25" hidden="1" customHeight="1" x14ac:dyDescent="0.2">
      <c r="B264" s="428"/>
      <c r="C264" s="429"/>
      <c r="D264" s="429"/>
      <c r="E264" s="429"/>
      <c r="F264" s="429"/>
      <c r="G264" s="429"/>
      <c r="H264" s="429"/>
      <c r="I264" s="429"/>
      <c r="J264" s="429"/>
      <c r="K264" s="429"/>
      <c r="L264" s="429"/>
      <c r="M264" s="429"/>
      <c r="N264" s="429"/>
      <c r="O264" s="429"/>
      <c r="P264" s="429"/>
      <c r="Q264" s="429"/>
      <c r="R264" s="429"/>
      <c r="S264" s="429"/>
      <c r="T264" s="429"/>
      <c r="U264" s="429"/>
      <c r="V264" s="429"/>
      <c r="W264" s="429"/>
      <c r="X264" s="429"/>
      <c r="Y264" s="429"/>
      <c r="Z264" s="429"/>
      <c r="AA264" s="429"/>
      <c r="AB264" s="429"/>
      <c r="AC264" s="429"/>
      <c r="AD264" s="429"/>
      <c r="AE264" s="429"/>
      <c r="AF264" s="429"/>
      <c r="AG264" s="429"/>
      <c r="AH264" s="429"/>
      <c r="AI264" s="429"/>
      <c r="AJ264" s="429"/>
      <c r="AK264" s="429"/>
      <c r="AL264" s="429"/>
      <c r="AM264" s="429"/>
      <c r="AN264" s="429"/>
      <c r="AO264" s="429"/>
      <c r="AP264" s="429"/>
      <c r="AQ264" s="429"/>
      <c r="AR264" s="429"/>
      <c r="AS264" s="429"/>
      <c r="AT264" s="429"/>
      <c r="AU264" s="429"/>
      <c r="AV264" s="429"/>
      <c r="AW264" s="429"/>
      <c r="AX264" s="429"/>
      <c r="AY264" s="429"/>
      <c r="AZ264" s="429"/>
      <c r="BA264" s="429"/>
      <c r="BB264" s="429"/>
      <c r="BC264" s="429"/>
      <c r="BD264" s="430"/>
      <c r="BI264" s="45"/>
      <c r="BM264" s="1"/>
      <c r="BN264" s="1"/>
      <c r="BO264" s="1"/>
      <c r="BP264" s="1"/>
      <c r="BQ264" s="1"/>
      <c r="BR264" s="1"/>
      <c r="BS264" s="1"/>
      <c r="BT264" s="1"/>
      <c r="BU264" s="1"/>
      <c r="BV264" s="1"/>
    </row>
    <row r="265" spans="2:74" ht="21.6" hidden="1" customHeight="1" x14ac:dyDescent="0.2">
      <c r="B265" s="431" t="s">
        <v>17</v>
      </c>
      <c r="C265" s="432"/>
      <c r="D265" s="432"/>
      <c r="E265" s="432"/>
      <c r="F265" s="432"/>
      <c r="G265" s="432"/>
      <c r="H265" s="432"/>
      <c r="I265" s="432"/>
      <c r="J265" s="432"/>
      <c r="K265" s="432"/>
      <c r="L265" s="432"/>
      <c r="M265" s="432"/>
      <c r="N265" s="432"/>
      <c r="O265" s="432"/>
      <c r="P265" s="432"/>
      <c r="Q265" s="432"/>
      <c r="R265" s="432"/>
      <c r="S265" s="432"/>
      <c r="T265" s="432"/>
      <c r="U265" s="432"/>
      <c r="V265" s="432"/>
      <c r="W265" s="432"/>
      <c r="X265" s="432"/>
      <c r="Y265" s="432"/>
      <c r="Z265" s="432"/>
      <c r="AA265" s="432"/>
      <c r="AB265" s="432"/>
      <c r="AC265" s="432"/>
      <c r="AD265" s="432"/>
      <c r="AE265" s="432"/>
      <c r="AF265" s="432"/>
      <c r="AG265" s="432"/>
      <c r="AH265" s="432"/>
      <c r="AI265" s="432"/>
      <c r="AJ265" s="432"/>
      <c r="AK265" s="432"/>
      <c r="AL265" s="432"/>
      <c r="AM265" s="432"/>
      <c r="AN265" s="432"/>
      <c r="AO265" s="432"/>
      <c r="AP265" s="432"/>
      <c r="AQ265" s="432"/>
      <c r="AR265" s="432"/>
      <c r="AS265" s="432"/>
      <c r="AT265" s="432"/>
      <c r="AU265" s="432"/>
      <c r="AV265" s="432"/>
      <c r="AW265" s="432"/>
      <c r="AX265" s="432"/>
      <c r="AY265" s="432"/>
      <c r="AZ265" s="432"/>
      <c r="BA265" s="432"/>
      <c r="BB265" s="432"/>
      <c r="BC265" s="432"/>
      <c r="BD265" s="433"/>
      <c r="BI265" s="45"/>
      <c r="BM265" s="1"/>
      <c r="BN265" s="1"/>
      <c r="BO265" s="1"/>
      <c r="BP265" s="1"/>
      <c r="BQ265" s="1"/>
      <c r="BR265" s="1"/>
      <c r="BS265" s="1"/>
      <c r="BT265" s="1"/>
      <c r="BU265" s="1"/>
      <c r="BV265" s="1"/>
    </row>
    <row r="266" spans="2:74" ht="24" hidden="1" customHeight="1" x14ac:dyDescent="0.2">
      <c r="B266" s="76"/>
      <c r="C266" s="422" t="s">
        <v>18</v>
      </c>
      <c r="D266" s="434"/>
      <c r="E266" s="434"/>
      <c r="F266" s="434"/>
      <c r="G266" s="434"/>
      <c r="H266" s="434"/>
      <c r="I266" s="434"/>
      <c r="J266" s="434"/>
      <c r="K266" s="434"/>
      <c r="L266" s="434"/>
      <c r="M266" s="434"/>
      <c r="N266" s="434"/>
      <c r="O266" s="434"/>
      <c r="P266" s="434"/>
      <c r="Q266" s="434"/>
      <c r="R266" s="434"/>
      <c r="S266" s="434"/>
      <c r="T266" s="434"/>
      <c r="U266" s="434"/>
      <c r="V266" s="434"/>
      <c r="W266" s="434"/>
      <c r="X266" s="434"/>
      <c r="Y266" s="434"/>
      <c r="Z266" s="434"/>
      <c r="AA266" s="434"/>
      <c r="AB266" s="434"/>
      <c r="AC266" s="434"/>
      <c r="AD266" s="434"/>
      <c r="AE266" s="434"/>
      <c r="AF266" s="434"/>
      <c r="AG266" s="434"/>
      <c r="AH266" s="434"/>
      <c r="AI266" s="434"/>
      <c r="AJ266" s="434"/>
      <c r="AK266" s="434"/>
      <c r="AL266" s="435"/>
      <c r="AM266" s="436" t="s">
        <v>91</v>
      </c>
      <c r="AN266" s="437"/>
      <c r="AO266" s="437"/>
      <c r="AP266" s="437"/>
      <c r="AQ266" s="437"/>
      <c r="AR266" s="437"/>
      <c r="AS266" s="437"/>
      <c r="AT266" s="437"/>
      <c r="AU266" s="437"/>
      <c r="AV266" s="437"/>
      <c r="AW266" s="437"/>
      <c r="AX266" s="437"/>
      <c r="AY266" s="437"/>
      <c r="AZ266" s="437"/>
      <c r="BA266" s="437"/>
      <c r="BB266" s="437"/>
      <c r="BC266" s="438"/>
      <c r="BD266" s="77"/>
      <c r="BF266" s="49" t="s">
        <v>91</v>
      </c>
      <c r="BG266" s="50" t="s">
        <v>19</v>
      </c>
      <c r="BH266" s="50" t="s">
        <v>20</v>
      </c>
      <c r="BI266" s="45"/>
      <c r="BM266" s="1"/>
      <c r="BN266" s="1"/>
      <c r="BO266" s="1"/>
      <c r="BP266" s="1"/>
      <c r="BQ266" s="1"/>
      <c r="BR266" s="1"/>
      <c r="BS266" s="1"/>
      <c r="BT266" s="1"/>
      <c r="BU266" s="1"/>
      <c r="BV266" s="1"/>
    </row>
    <row r="267" spans="2:74" ht="12.75" hidden="1" customHeight="1" x14ac:dyDescent="0.2">
      <c r="B267" s="439"/>
      <c r="C267" s="440"/>
      <c r="D267" s="440"/>
      <c r="E267" s="440"/>
      <c r="F267" s="440"/>
      <c r="G267" s="440"/>
      <c r="H267" s="440"/>
      <c r="I267" s="440"/>
      <c r="J267" s="440"/>
      <c r="K267" s="440"/>
      <c r="L267" s="440"/>
      <c r="M267" s="440"/>
      <c r="N267" s="440"/>
      <c r="O267" s="440"/>
      <c r="P267" s="440"/>
      <c r="Q267" s="440"/>
      <c r="R267" s="440"/>
      <c r="S267" s="440"/>
      <c r="T267" s="440"/>
      <c r="U267" s="440"/>
      <c r="V267" s="440"/>
      <c r="W267" s="440"/>
      <c r="X267" s="440"/>
      <c r="Y267" s="440"/>
      <c r="Z267" s="440"/>
      <c r="AA267" s="440"/>
      <c r="AB267" s="440"/>
      <c r="AC267" s="440"/>
      <c r="AD267" s="440"/>
      <c r="AE267" s="440"/>
      <c r="AF267" s="440"/>
      <c r="AG267" s="440"/>
      <c r="AH267" s="440"/>
      <c r="AI267" s="440"/>
      <c r="AJ267" s="440"/>
      <c r="AK267" s="440"/>
      <c r="AL267" s="440"/>
      <c r="AM267" s="440"/>
      <c r="AN267" s="440"/>
      <c r="AO267" s="440"/>
      <c r="AP267" s="440"/>
      <c r="AQ267" s="440"/>
      <c r="AR267" s="440"/>
      <c r="AS267" s="440"/>
      <c r="AT267" s="440"/>
      <c r="AU267" s="440"/>
      <c r="AV267" s="440"/>
      <c r="AW267" s="440"/>
      <c r="AX267" s="440"/>
      <c r="AY267" s="440"/>
      <c r="AZ267" s="440"/>
      <c r="BA267" s="440"/>
      <c r="BB267" s="440"/>
      <c r="BC267" s="440"/>
      <c r="BD267" s="441"/>
      <c r="BI267" s="45"/>
      <c r="BM267" s="1"/>
      <c r="BN267" s="1"/>
      <c r="BO267" s="1"/>
      <c r="BP267" s="1"/>
      <c r="BQ267" s="1"/>
      <c r="BR267" s="1"/>
      <c r="BS267" s="1"/>
      <c r="BT267" s="1"/>
      <c r="BU267" s="1"/>
      <c r="BV267" s="1"/>
    </row>
    <row r="268" spans="2:74" ht="18" hidden="1" customHeight="1" x14ac:dyDescent="0.2">
      <c r="B268" s="414"/>
      <c r="C268" s="416" t="s">
        <v>10</v>
      </c>
      <c r="D268" s="416"/>
      <c r="E268" s="416"/>
      <c r="F268" s="416"/>
      <c r="G268" s="416"/>
      <c r="H268" s="416"/>
      <c r="I268" s="416"/>
      <c r="J268" s="416"/>
      <c r="K268" s="416"/>
      <c r="L268" s="416"/>
      <c r="M268" s="416"/>
      <c r="N268" s="416"/>
      <c r="O268" s="416"/>
      <c r="P268" s="416"/>
      <c r="Q268" s="416"/>
      <c r="R268" s="416"/>
      <c r="S268" s="416"/>
      <c r="T268" s="416"/>
      <c r="U268" s="416"/>
      <c r="V268" s="416"/>
      <c r="W268" s="416"/>
      <c r="X268" s="416"/>
      <c r="Y268" s="416"/>
      <c r="Z268" s="416"/>
      <c r="AA268" s="416"/>
      <c r="AB268" s="416"/>
      <c r="AC268" s="416"/>
      <c r="AD268" s="416"/>
      <c r="AE268" s="416"/>
      <c r="AF268" s="416"/>
      <c r="AG268" s="416"/>
      <c r="AH268" s="416"/>
      <c r="AI268" s="416"/>
      <c r="AJ268" s="416"/>
      <c r="AK268" s="416"/>
      <c r="AL268" s="416"/>
      <c r="AM268" s="416"/>
      <c r="AN268" s="416"/>
      <c r="AO268" s="416"/>
      <c r="AP268" s="416"/>
      <c r="AQ268" s="416"/>
      <c r="AR268" s="416"/>
      <c r="AS268" s="416"/>
      <c r="AT268" s="416"/>
      <c r="AU268" s="416"/>
      <c r="AV268" s="416"/>
      <c r="AW268" s="416"/>
      <c r="AX268" s="416"/>
      <c r="AY268" s="416"/>
      <c r="AZ268" s="416"/>
      <c r="BA268" s="416"/>
      <c r="BB268" s="416"/>
      <c r="BC268" s="416"/>
      <c r="BD268" s="417"/>
      <c r="BI268" s="45"/>
      <c r="BM268" s="1"/>
      <c r="BN268" s="1"/>
      <c r="BO268" s="1"/>
      <c r="BP268" s="1"/>
      <c r="BQ268" s="1"/>
      <c r="BR268" s="1"/>
      <c r="BS268" s="1"/>
      <c r="BT268" s="1"/>
      <c r="BU268" s="1"/>
      <c r="BV268" s="1"/>
    </row>
    <row r="269" spans="2:74" ht="30" hidden="1" customHeight="1" x14ac:dyDescent="0.2">
      <c r="B269" s="414"/>
      <c r="C269" s="419" t="s">
        <v>11</v>
      </c>
      <c r="D269" s="420"/>
      <c r="E269" s="420"/>
      <c r="F269" s="420"/>
      <c r="G269" s="420"/>
      <c r="H269" s="420"/>
      <c r="I269" s="420"/>
      <c r="J269" s="420"/>
      <c r="K269" s="421"/>
      <c r="L269" s="422" t="s">
        <v>3</v>
      </c>
      <c r="M269" s="423"/>
      <c r="N269" s="423"/>
      <c r="O269" s="423"/>
      <c r="P269" s="423"/>
      <c r="Q269" s="423"/>
      <c r="R269" s="423"/>
      <c r="S269" s="423"/>
      <c r="T269" s="423"/>
      <c r="U269" s="423"/>
      <c r="V269" s="423"/>
      <c r="W269" s="423"/>
      <c r="X269" s="423"/>
      <c r="Y269" s="423"/>
      <c r="Z269" s="423"/>
      <c r="AA269" s="424"/>
      <c r="AB269" s="425" t="s">
        <v>92</v>
      </c>
      <c r="AC269" s="420"/>
      <c r="AD269" s="420"/>
      <c r="AE269" s="420"/>
      <c r="AF269" s="420"/>
      <c r="AG269" s="420"/>
      <c r="AH269" s="421"/>
      <c r="AI269" s="425" t="s">
        <v>7</v>
      </c>
      <c r="AJ269" s="420"/>
      <c r="AK269" s="420"/>
      <c r="AL269" s="420"/>
      <c r="AM269" s="420"/>
      <c r="AN269" s="420"/>
      <c r="AO269" s="421"/>
      <c r="AP269" s="425" t="s">
        <v>8</v>
      </c>
      <c r="AQ269" s="420"/>
      <c r="AR269" s="420"/>
      <c r="AS269" s="420"/>
      <c r="AT269" s="420"/>
      <c r="AU269" s="420"/>
      <c r="AV269" s="421"/>
      <c r="AW269" s="425" t="s">
        <v>9</v>
      </c>
      <c r="AX269" s="420"/>
      <c r="AY269" s="420"/>
      <c r="AZ269" s="420"/>
      <c r="BA269" s="420"/>
      <c r="BB269" s="420"/>
      <c r="BC269" s="421"/>
      <c r="BD269" s="417"/>
      <c r="BI269" s="45"/>
      <c r="BM269" s="1"/>
      <c r="BN269" s="1"/>
      <c r="BO269" s="1"/>
      <c r="BP269" s="1"/>
      <c r="BQ269" s="1"/>
      <c r="BR269" s="1"/>
      <c r="BS269" s="1"/>
      <c r="BT269" s="1"/>
      <c r="BU269" s="1"/>
      <c r="BV269" s="1"/>
    </row>
    <row r="270" spans="2:74" ht="23.25" hidden="1" customHeight="1" x14ac:dyDescent="0.2">
      <c r="B270" s="414"/>
      <c r="C270" s="409"/>
      <c r="D270" s="409"/>
      <c r="E270" s="409"/>
      <c r="F270" s="409"/>
      <c r="G270" s="409"/>
      <c r="H270" s="409"/>
      <c r="I270" s="409"/>
      <c r="J270" s="409"/>
      <c r="K270" s="409"/>
      <c r="L270" s="410"/>
      <c r="M270" s="411"/>
      <c r="N270" s="411"/>
      <c r="O270" s="411"/>
      <c r="P270" s="411"/>
      <c r="Q270" s="411"/>
      <c r="R270" s="411"/>
      <c r="S270" s="411"/>
      <c r="T270" s="411"/>
      <c r="U270" s="411"/>
      <c r="V270" s="411"/>
      <c r="W270" s="411"/>
      <c r="X270" s="411"/>
      <c r="Y270" s="411"/>
      <c r="Z270" s="411"/>
      <c r="AA270" s="412"/>
      <c r="AB270" s="413"/>
      <c r="AC270" s="413"/>
      <c r="AD270" s="413"/>
      <c r="AE270" s="413"/>
      <c r="AF270" s="413"/>
      <c r="AG270" s="413"/>
      <c r="AH270" s="413"/>
      <c r="AI270" s="409"/>
      <c r="AJ270" s="409"/>
      <c r="AK270" s="409"/>
      <c r="AL270" s="409"/>
      <c r="AM270" s="409"/>
      <c r="AN270" s="409"/>
      <c r="AO270" s="409"/>
      <c r="AP270" s="409"/>
      <c r="AQ270" s="409"/>
      <c r="AR270" s="409"/>
      <c r="AS270" s="409"/>
      <c r="AT270" s="409"/>
      <c r="AU270" s="409"/>
      <c r="AV270" s="409"/>
      <c r="AW270" s="409"/>
      <c r="AX270" s="409"/>
      <c r="AY270" s="409"/>
      <c r="AZ270" s="409"/>
      <c r="BA270" s="409"/>
      <c r="BB270" s="409"/>
      <c r="BC270" s="409"/>
      <c r="BD270" s="417"/>
      <c r="BI270" s="45"/>
      <c r="BM270" s="1"/>
      <c r="BN270" s="1"/>
      <c r="BO270" s="1"/>
      <c r="BP270" s="1"/>
      <c r="BQ270" s="1"/>
      <c r="BR270" s="1"/>
      <c r="BS270" s="1"/>
      <c r="BT270" s="1"/>
      <c r="BU270" s="1"/>
      <c r="BV270" s="1"/>
    </row>
    <row r="271" spans="2:74" ht="23.25" hidden="1" customHeight="1" x14ac:dyDescent="0.2">
      <c r="B271" s="414"/>
      <c r="C271" s="409"/>
      <c r="D271" s="409"/>
      <c r="E271" s="409"/>
      <c r="F271" s="409"/>
      <c r="G271" s="409"/>
      <c r="H271" s="409"/>
      <c r="I271" s="409"/>
      <c r="J271" s="409"/>
      <c r="K271" s="409"/>
      <c r="L271" s="410"/>
      <c r="M271" s="411"/>
      <c r="N271" s="411"/>
      <c r="O271" s="411"/>
      <c r="P271" s="411"/>
      <c r="Q271" s="411"/>
      <c r="R271" s="411"/>
      <c r="S271" s="411"/>
      <c r="T271" s="411"/>
      <c r="U271" s="411"/>
      <c r="V271" s="411"/>
      <c r="W271" s="411"/>
      <c r="X271" s="411"/>
      <c r="Y271" s="411"/>
      <c r="Z271" s="411"/>
      <c r="AA271" s="412"/>
      <c r="AB271" s="413"/>
      <c r="AC271" s="413"/>
      <c r="AD271" s="413"/>
      <c r="AE271" s="413"/>
      <c r="AF271" s="413"/>
      <c r="AG271" s="413"/>
      <c r="AH271" s="413"/>
      <c r="AI271" s="409"/>
      <c r="AJ271" s="409"/>
      <c r="AK271" s="409"/>
      <c r="AL271" s="409"/>
      <c r="AM271" s="409"/>
      <c r="AN271" s="409"/>
      <c r="AO271" s="409"/>
      <c r="AP271" s="409"/>
      <c r="AQ271" s="409"/>
      <c r="AR271" s="409"/>
      <c r="AS271" s="409"/>
      <c r="AT271" s="409"/>
      <c r="AU271" s="409"/>
      <c r="AV271" s="409"/>
      <c r="AW271" s="409"/>
      <c r="AX271" s="409"/>
      <c r="AY271" s="409"/>
      <c r="AZ271" s="409"/>
      <c r="BA271" s="409"/>
      <c r="BB271" s="409"/>
      <c r="BC271" s="409"/>
      <c r="BD271" s="417"/>
      <c r="BI271" s="45"/>
      <c r="BM271" s="1"/>
      <c r="BN271" s="1"/>
      <c r="BO271" s="1"/>
      <c r="BP271" s="1"/>
      <c r="BQ271" s="1"/>
      <c r="BR271" s="1"/>
      <c r="BS271" s="1"/>
      <c r="BT271" s="1"/>
      <c r="BU271" s="1"/>
      <c r="BV271" s="1"/>
    </row>
    <row r="272" spans="2:74" ht="23.25" hidden="1" customHeight="1" x14ac:dyDescent="0.2">
      <c r="B272" s="414"/>
      <c r="C272" s="409"/>
      <c r="D272" s="409"/>
      <c r="E272" s="409"/>
      <c r="F272" s="409"/>
      <c r="G272" s="409"/>
      <c r="H272" s="409"/>
      <c r="I272" s="409"/>
      <c r="J272" s="409"/>
      <c r="K272" s="409"/>
      <c r="L272" s="410"/>
      <c r="M272" s="411"/>
      <c r="N272" s="411"/>
      <c r="O272" s="411"/>
      <c r="P272" s="411"/>
      <c r="Q272" s="411"/>
      <c r="R272" s="411"/>
      <c r="S272" s="411"/>
      <c r="T272" s="411"/>
      <c r="U272" s="411"/>
      <c r="V272" s="411"/>
      <c r="W272" s="411"/>
      <c r="X272" s="411"/>
      <c r="Y272" s="411"/>
      <c r="Z272" s="411"/>
      <c r="AA272" s="412"/>
      <c r="AB272" s="413"/>
      <c r="AC272" s="413"/>
      <c r="AD272" s="413"/>
      <c r="AE272" s="413"/>
      <c r="AF272" s="413"/>
      <c r="AG272" s="413"/>
      <c r="AH272" s="413"/>
      <c r="AI272" s="409"/>
      <c r="AJ272" s="409"/>
      <c r="AK272" s="409"/>
      <c r="AL272" s="409"/>
      <c r="AM272" s="409"/>
      <c r="AN272" s="409"/>
      <c r="AO272" s="409"/>
      <c r="AP272" s="409"/>
      <c r="AQ272" s="409"/>
      <c r="AR272" s="409"/>
      <c r="AS272" s="409"/>
      <c r="AT272" s="409"/>
      <c r="AU272" s="409"/>
      <c r="AV272" s="409"/>
      <c r="AW272" s="409"/>
      <c r="AX272" s="409"/>
      <c r="AY272" s="409"/>
      <c r="AZ272" s="409"/>
      <c r="BA272" s="409"/>
      <c r="BB272" s="409"/>
      <c r="BC272" s="409"/>
      <c r="BD272" s="417"/>
      <c r="BI272" s="45"/>
      <c r="BM272" s="1"/>
      <c r="BN272" s="1"/>
      <c r="BO272" s="1"/>
      <c r="BP272" s="1"/>
      <c r="BQ272" s="1"/>
      <c r="BR272" s="1"/>
      <c r="BS272" s="1"/>
      <c r="BT272" s="1"/>
      <c r="BU272" s="1"/>
      <c r="BV272" s="1"/>
    </row>
    <row r="273" spans="1:127" ht="23.25" hidden="1" customHeight="1" x14ac:dyDescent="0.2">
      <c r="B273" s="414"/>
      <c r="C273" s="409"/>
      <c r="D273" s="409"/>
      <c r="E273" s="409"/>
      <c r="F273" s="409"/>
      <c r="G273" s="409"/>
      <c r="H273" s="409"/>
      <c r="I273" s="409"/>
      <c r="J273" s="409"/>
      <c r="K273" s="409"/>
      <c r="L273" s="410"/>
      <c r="M273" s="411"/>
      <c r="N273" s="411"/>
      <c r="O273" s="411"/>
      <c r="P273" s="411"/>
      <c r="Q273" s="411"/>
      <c r="R273" s="411"/>
      <c r="S273" s="411"/>
      <c r="T273" s="411"/>
      <c r="U273" s="411"/>
      <c r="V273" s="411"/>
      <c r="W273" s="411"/>
      <c r="X273" s="411"/>
      <c r="Y273" s="411"/>
      <c r="Z273" s="411"/>
      <c r="AA273" s="412"/>
      <c r="AB273" s="413"/>
      <c r="AC273" s="413"/>
      <c r="AD273" s="413"/>
      <c r="AE273" s="413"/>
      <c r="AF273" s="413"/>
      <c r="AG273" s="413"/>
      <c r="AH273" s="413"/>
      <c r="AI273" s="409"/>
      <c r="AJ273" s="409"/>
      <c r="AK273" s="409"/>
      <c r="AL273" s="409"/>
      <c r="AM273" s="409"/>
      <c r="AN273" s="409"/>
      <c r="AO273" s="409"/>
      <c r="AP273" s="409"/>
      <c r="AQ273" s="409"/>
      <c r="AR273" s="409"/>
      <c r="AS273" s="409"/>
      <c r="AT273" s="409"/>
      <c r="AU273" s="409"/>
      <c r="AV273" s="409"/>
      <c r="AW273" s="409"/>
      <c r="AX273" s="409"/>
      <c r="AY273" s="409"/>
      <c r="AZ273" s="409"/>
      <c r="BA273" s="409"/>
      <c r="BB273" s="409"/>
      <c r="BC273" s="409"/>
      <c r="BD273" s="417"/>
      <c r="BI273" s="45"/>
      <c r="BM273" s="1"/>
      <c r="BN273" s="1"/>
      <c r="BO273" s="1"/>
      <c r="BP273" s="1"/>
      <c r="BQ273" s="1"/>
      <c r="BR273" s="1"/>
      <c r="BS273" s="1"/>
      <c r="BT273" s="1"/>
      <c r="BU273" s="1"/>
      <c r="BV273" s="1"/>
    </row>
    <row r="274" spans="1:127" ht="23.25" hidden="1" customHeight="1" x14ac:dyDescent="0.2">
      <c r="B274" s="414"/>
      <c r="C274" s="409"/>
      <c r="D274" s="409"/>
      <c r="E274" s="409"/>
      <c r="F274" s="409"/>
      <c r="G274" s="409"/>
      <c r="H274" s="409"/>
      <c r="I274" s="409"/>
      <c r="J274" s="409"/>
      <c r="K274" s="409"/>
      <c r="L274" s="410"/>
      <c r="M274" s="411"/>
      <c r="N274" s="411"/>
      <c r="O274" s="411"/>
      <c r="P274" s="411"/>
      <c r="Q274" s="411"/>
      <c r="R274" s="411"/>
      <c r="S274" s="411"/>
      <c r="T274" s="411"/>
      <c r="U274" s="411"/>
      <c r="V274" s="411"/>
      <c r="W274" s="411"/>
      <c r="X274" s="411"/>
      <c r="Y274" s="411"/>
      <c r="Z274" s="411"/>
      <c r="AA274" s="412"/>
      <c r="AB274" s="413"/>
      <c r="AC274" s="413"/>
      <c r="AD274" s="413"/>
      <c r="AE274" s="413"/>
      <c r="AF274" s="413"/>
      <c r="AG274" s="413"/>
      <c r="AH274" s="413"/>
      <c r="AI274" s="409"/>
      <c r="AJ274" s="409"/>
      <c r="AK274" s="409"/>
      <c r="AL274" s="409"/>
      <c r="AM274" s="409"/>
      <c r="AN274" s="409"/>
      <c r="AO274" s="409"/>
      <c r="AP274" s="409"/>
      <c r="AQ274" s="409"/>
      <c r="AR274" s="409"/>
      <c r="AS274" s="409"/>
      <c r="AT274" s="409"/>
      <c r="AU274" s="409"/>
      <c r="AV274" s="409"/>
      <c r="AW274" s="409"/>
      <c r="AX274" s="409"/>
      <c r="AY274" s="409"/>
      <c r="AZ274" s="409"/>
      <c r="BA274" s="409"/>
      <c r="BB274" s="409"/>
      <c r="BC274" s="409"/>
      <c r="BD274" s="417"/>
      <c r="BI274" s="45"/>
      <c r="BM274" s="1"/>
      <c r="BN274" s="1"/>
      <c r="BO274" s="1"/>
      <c r="BP274" s="1"/>
      <c r="BQ274" s="1"/>
      <c r="BR274" s="1"/>
      <c r="BS274" s="1"/>
      <c r="BT274" s="1"/>
      <c r="BU274" s="1"/>
      <c r="BV274" s="1"/>
    </row>
    <row r="275" spans="1:127" ht="23.25" hidden="1" customHeight="1" x14ac:dyDescent="0.2">
      <c r="B275" s="414"/>
      <c r="C275" s="409"/>
      <c r="D275" s="409"/>
      <c r="E275" s="409"/>
      <c r="F275" s="409"/>
      <c r="G275" s="409"/>
      <c r="H275" s="409"/>
      <c r="I275" s="409"/>
      <c r="J275" s="409"/>
      <c r="K275" s="409"/>
      <c r="L275" s="410"/>
      <c r="M275" s="411"/>
      <c r="N275" s="411"/>
      <c r="O275" s="411"/>
      <c r="P275" s="411"/>
      <c r="Q275" s="411"/>
      <c r="R275" s="411"/>
      <c r="S275" s="411"/>
      <c r="T275" s="411"/>
      <c r="U275" s="411"/>
      <c r="V275" s="411"/>
      <c r="W275" s="411"/>
      <c r="X275" s="411"/>
      <c r="Y275" s="411"/>
      <c r="Z275" s="411"/>
      <c r="AA275" s="412"/>
      <c r="AB275" s="413"/>
      <c r="AC275" s="413"/>
      <c r="AD275" s="413"/>
      <c r="AE275" s="413"/>
      <c r="AF275" s="413"/>
      <c r="AG275" s="413"/>
      <c r="AH275" s="413"/>
      <c r="AI275" s="409"/>
      <c r="AJ275" s="409"/>
      <c r="AK275" s="409"/>
      <c r="AL275" s="409"/>
      <c r="AM275" s="409"/>
      <c r="AN275" s="409"/>
      <c r="AO275" s="409"/>
      <c r="AP275" s="409"/>
      <c r="AQ275" s="409"/>
      <c r="AR275" s="409"/>
      <c r="AS275" s="409"/>
      <c r="AT275" s="409"/>
      <c r="AU275" s="409"/>
      <c r="AV275" s="409"/>
      <c r="AW275" s="409"/>
      <c r="AX275" s="409"/>
      <c r="AY275" s="409"/>
      <c r="AZ275" s="409"/>
      <c r="BA275" s="409"/>
      <c r="BB275" s="409"/>
      <c r="BC275" s="409"/>
      <c r="BD275" s="417"/>
      <c r="BI275" s="45"/>
      <c r="BM275" s="1"/>
      <c r="BN275" s="1"/>
      <c r="BO275" s="1"/>
      <c r="BP275" s="1"/>
      <c r="BQ275" s="1"/>
      <c r="BR275" s="1"/>
      <c r="BS275" s="1"/>
      <c r="BT275" s="1"/>
      <c r="BU275" s="1"/>
      <c r="BV275" s="1"/>
    </row>
    <row r="276" spans="1:127" ht="23.25" hidden="1" customHeight="1" x14ac:dyDescent="0.2">
      <c r="B276" s="414"/>
      <c r="C276" s="409"/>
      <c r="D276" s="409"/>
      <c r="E276" s="409"/>
      <c r="F276" s="409"/>
      <c r="G276" s="409"/>
      <c r="H276" s="409"/>
      <c r="I276" s="409"/>
      <c r="J276" s="409"/>
      <c r="K276" s="409"/>
      <c r="L276" s="410"/>
      <c r="M276" s="411"/>
      <c r="N276" s="411"/>
      <c r="O276" s="411"/>
      <c r="P276" s="411"/>
      <c r="Q276" s="411"/>
      <c r="R276" s="411"/>
      <c r="S276" s="411"/>
      <c r="T276" s="411"/>
      <c r="U276" s="411"/>
      <c r="V276" s="411"/>
      <c r="W276" s="411"/>
      <c r="X276" s="411"/>
      <c r="Y276" s="411"/>
      <c r="Z276" s="411"/>
      <c r="AA276" s="412"/>
      <c r="AB276" s="413"/>
      <c r="AC276" s="413"/>
      <c r="AD276" s="413"/>
      <c r="AE276" s="413"/>
      <c r="AF276" s="413"/>
      <c r="AG276" s="413"/>
      <c r="AH276" s="413"/>
      <c r="AI276" s="409"/>
      <c r="AJ276" s="409"/>
      <c r="AK276" s="409"/>
      <c r="AL276" s="409"/>
      <c r="AM276" s="409"/>
      <c r="AN276" s="409"/>
      <c r="AO276" s="409"/>
      <c r="AP276" s="409"/>
      <c r="AQ276" s="409"/>
      <c r="AR276" s="409"/>
      <c r="AS276" s="409"/>
      <c r="AT276" s="409"/>
      <c r="AU276" s="409"/>
      <c r="AV276" s="409"/>
      <c r="AW276" s="409"/>
      <c r="AX276" s="409"/>
      <c r="AY276" s="409"/>
      <c r="AZ276" s="409"/>
      <c r="BA276" s="409"/>
      <c r="BB276" s="409"/>
      <c r="BC276" s="409"/>
      <c r="BD276" s="417"/>
      <c r="BI276" s="45"/>
      <c r="BM276" s="1"/>
      <c r="BN276" s="1"/>
      <c r="BO276" s="1"/>
      <c r="BP276" s="1"/>
      <c r="BQ276" s="1"/>
      <c r="BR276" s="1"/>
      <c r="BS276" s="1"/>
      <c r="BT276" s="1"/>
      <c r="BU276" s="1"/>
      <c r="BV276" s="1"/>
    </row>
    <row r="277" spans="1:127" ht="8.25" hidden="1" customHeight="1" x14ac:dyDescent="0.2">
      <c r="B277" s="415"/>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8"/>
      <c r="AL277" s="78"/>
      <c r="AM277" s="78"/>
      <c r="AN277" s="78"/>
      <c r="AO277" s="78"/>
      <c r="AP277" s="78"/>
      <c r="AQ277" s="78"/>
      <c r="AR277" s="78"/>
      <c r="AS277" s="78"/>
      <c r="AT277" s="78"/>
      <c r="AU277" s="78"/>
      <c r="AV277" s="78"/>
      <c r="AW277" s="78"/>
      <c r="AX277" s="78"/>
      <c r="AY277" s="78"/>
      <c r="AZ277" s="78"/>
      <c r="BA277" s="78"/>
      <c r="BB277" s="78"/>
      <c r="BC277" s="78"/>
      <c r="BD277" s="418"/>
      <c r="BI277" s="45"/>
      <c r="BM277" s="1"/>
      <c r="BN277" s="1"/>
      <c r="BO277" s="1"/>
      <c r="BP277" s="1"/>
      <c r="BQ277" s="1"/>
      <c r="BR277" s="1"/>
      <c r="BS277" s="1"/>
      <c r="BT277" s="1"/>
      <c r="BU277" s="1"/>
      <c r="BV277" s="1"/>
    </row>
    <row r="278" spans="1:127" ht="25.5" hidden="1" customHeight="1" x14ac:dyDescent="0.25">
      <c r="A278" s="11"/>
      <c r="B278" s="40" t="s">
        <v>311</v>
      </c>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39"/>
      <c r="BI278" s="45"/>
      <c r="BM278" s="1"/>
      <c r="BN278" s="1"/>
      <c r="BO278" s="1"/>
      <c r="BP278" s="1"/>
      <c r="BQ278" s="1"/>
      <c r="BR278" s="1"/>
      <c r="BS278" s="1"/>
      <c r="BT278" s="1"/>
      <c r="BU278" s="1"/>
      <c r="BV278" s="1"/>
    </row>
    <row r="279" spans="1:127" ht="15.75" hidden="1" customHeight="1" x14ac:dyDescent="0.2">
      <c r="B279" s="382" t="s">
        <v>30</v>
      </c>
      <c r="C279" s="383"/>
      <c r="D279" s="383"/>
      <c r="E279" s="383"/>
      <c r="F279" s="383"/>
      <c r="G279" s="383"/>
      <c r="H279" s="383"/>
      <c r="I279" s="383"/>
      <c r="J279" s="383"/>
      <c r="K279" s="383"/>
      <c r="L279" s="383"/>
      <c r="M279" s="383"/>
      <c r="N279" s="383"/>
      <c r="O279" s="383"/>
      <c r="P279" s="383"/>
      <c r="Q279" s="383"/>
      <c r="R279" s="383"/>
      <c r="S279" s="383"/>
      <c r="T279" s="383"/>
      <c r="U279" s="383"/>
      <c r="V279" s="383"/>
      <c r="W279" s="383"/>
      <c r="X279" s="383"/>
      <c r="Y279" s="383"/>
      <c r="Z279" s="383"/>
      <c r="AA279" s="383"/>
      <c r="AB279" s="383"/>
      <c r="AC279" s="383"/>
      <c r="AD279" s="383"/>
      <c r="AE279" s="383"/>
      <c r="AF279" s="383"/>
      <c r="AG279" s="383"/>
      <c r="AH279" s="383"/>
      <c r="AI279" s="383"/>
      <c r="AJ279" s="383"/>
      <c r="AK279" s="383"/>
      <c r="AL279" s="383"/>
      <c r="AM279" s="383"/>
      <c r="AN279" s="383"/>
      <c r="AO279" s="383"/>
      <c r="AP279" s="383"/>
      <c r="AQ279" s="383"/>
      <c r="AR279" s="383"/>
      <c r="AS279" s="383"/>
      <c r="AT279" s="383"/>
      <c r="AU279" s="383"/>
      <c r="AV279" s="383"/>
      <c r="AW279" s="383"/>
      <c r="AX279" s="383"/>
      <c r="AY279" s="383"/>
      <c r="AZ279" s="383"/>
      <c r="BA279" s="383"/>
      <c r="BB279" s="383"/>
      <c r="BC279" s="383"/>
      <c r="BD279" s="383"/>
      <c r="BI279" s="45"/>
      <c r="BM279" s="1"/>
      <c r="BN279" s="1"/>
      <c r="BO279" s="1"/>
      <c r="BP279" s="1"/>
      <c r="BQ279" s="1"/>
      <c r="BR279" s="1"/>
      <c r="BS279" s="1"/>
      <c r="BT279" s="1"/>
      <c r="BU279" s="1"/>
      <c r="BV279" s="1"/>
    </row>
    <row r="280" spans="1:127" ht="25.5" hidden="1" customHeight="1" x14ac:dyDescent="0.2">
      <c r="B280" s="376" t="s">
        <v>46</v>
      </c>
      <c r="C280" s="297"/>
      <c r="D280" s="297"/>
      <c r="E280" s="297"/>
      <c r="F280" s="297"/>
      <c r="G280" s="297"/>
      <c r="H280" s="297"/>
      <c r="I280" s="297"/>
      <c r="J280" s="297"/>
      <c r="K280" s="297"/>
      <c r="L280" s="297"/>
      <c r="M280" s="297"/>
      <c r="N280" s="297"/>
      <c r="O280" s="297"/>
      <c r="P280" s="297"/>
      <c r="Q280" s="297"/>
      <c r="R280" s="297"/>
      <c r="S280" s="297"/>
      <c r="T280" s="377"/>
      <c r="U280" s="355"/>
      <c r="V280" s="355"/>
      <c r="W280" s="355"/>
      <c r="X280" s="355"/>
      <c r="Y280" s="355"/>
      <c r="Z280" s="355"/>
      <c r="AA280" s="355"/>
      <c r="AB280" s="355"/>
      <c r="AC280" s="355"/>
      <c r="AD280" s="355"/>
      <c r="AE280" s="355"/>
      <c r="AF280" s="355"/>
      <c r="AG280" s="355"/>
      <c r="AH280" s="355"/>
      <c r="AI280" s="355"/>
      <c r="AJ280" s="355"/>
      <c r="AK280" s="355"/>
      <c r="AL280" s="355"/>
      <c r="AM280" s="355"/>
      <c r="AN280" s="355"/>
      <c r="AO280" s="355"/>
      <c r="AP280" s="355"/>
      <c r="AQ280" s="355"/>
      <c r="AR280" s="355"/>
      <c r="AS280" s="355"/>
      <c r="AT280" s="355"/>
      <c r="AU280" s="355"/>
      <c r="AV280" s="355"/>
      <c r="AW280" s="355"/>
      <c r="AX280" s="355"/>
      <c r="AY280" s="355"/>
      <c r="AZ280" s="355"/>
      <c r="BA280" s="355"/>
      <c r="BB280" s="355"/>
      <c r="BC280" s="355"/>
      <c r="BD280" s="356"/>
      <c r="BI280" s="45"/>
      <c r="BM280" s="1"/>
      <c r="BN280" s="1"/>
      <c r="BO280" s="1"/>
      <c r="BP280" s="1"/>
      <c r="BQ280" s="1"/>
      <c r="BR280" s="1"/>
      <c r="BS280" s="1"/>
      <c r="BT280" s="1"/>
      <c r="BU280" s="1"/>
      <c r="BV280" s="1"/>
    </row>
    <row r="281" spans="1:127" ht="25.5" hidden="1" customHeight="1" x14ac:dyDescent="0.25">
      <c r="A281" s="11"/>
      <c r="B281" s="40" t="s">
        <v>312</v>
      </c>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39"/>
      <c r="BI281" s="45"/>
    </row>
    <row r="282" spans="1:127" ht="12.75" hidden="1" customHeight="1" x14ac:dyDescent="0.2">
      <c r="B282" s="378" t="s">
        <v>28</v>
      </c>
      <c r="C282" s="384"/>
      <c r="D282" s="384"/>
      <c r="E282" s="384"/>
      <c r="F282" s="384"/>
      <c r="G282" s="384"/>
      <c r="H282" s="384"/>
      <c r="I282" s="384"/>
      <c r="J282" s="384"/>
      <c r="K282" s="384"/>
      <c r="L282" s="384"/>
      <c r="M282" s="384"/>
      <c r="N282" s="384"/>
      <c r="O282" s="384"/>
      <c r="P282" s="384"/>
      <c r="Q282" s="384"/>
      <c r="R282" s="384"/>
      <c r="S282" s="384"/>
      <c r="T282" s="384"/>
      <c r="U282" s="384"/>
      <c r="V282" s="384"/>
      <c r="W282" s="384"/>
      <c r="X282" s="384"/>
      <c r="Y282" s="384"/>
      <c r="Z282" s="384"/>
      <c r="AA282" s="384"/>
      <c r="AB282" s="384"/>
      <c r="AC282" s="384"/>
      <c r="AD282" s="384"/>
      <c r="AE282" s="384"/>
      <c r="AF282" s="384"/>
      <c r="AG282" s="384"/>
      <c r="AH282" s="384"/>
      <c r="AI282" s="384"/>
      <c r="AJ282" s="384"/>
      <c r="AK282" s="384"/>
      <c r="AL282" s="384"/>
      <c r="AM282" s="384"/>
      <c r="AN282" s="384"/>
      <c r="AO282" s="384"/>
      <c r="AP282" s="384"/>
      <c r="AQ282" s="384"/>
      <c r="AR282" s="384"/>
      <c r="AS282" s="384"/>
      <c r="AT282" s="384"/>
      <c r="AU282" s="384"/>
      <c r="AV282" s="384"/>
      <c r="AW282" s="384"/>
      <c r="AX282" s="384"/>
      <c r="AY282" s="384"/>
      <c r="AZ282" s="384"/>
      <c r="BA282" s="384"/>
      <c r="BB282" s="384"/>
      <c r="BC282" s="384"/>
      <c r="BD282" s="384"/>
      <c r="BI282" s="45"/>
    </row>
    <row r="283" spans="1:127" ht="23.25" hidden="1" customHeight="1" x14ac:dyDescent="0.2">
      <c r="B283" s="296" t="s">
        <v>49</v>
      </c>
      <c r="C283" s="297"/>
      <c r="D283" s="297"/>
      <c r="E283" s="297"/>
      <c r="F283" s="297"/>
      <c r="G283" s="297"/>
      <c r="H283" s="297"/>
      <c r="I283" s="297"/>
      <c r="J283" s="297"/>
      <c r="K283" s="297"/>
      <c r="L283" s="297"/>
      <c r="M283" s="297"/>
      <c r="N283" s="297"/>
      <c r="O283" s="297"/>
      <c r="P283" s="297"/>
      <c r="Q283" s="297"/>
      <c r="R283" s="297"/>
      <c r="S283" s="297"/>
      <c r="T283" s="377"/>
      <c r="U283" s="355"/>
      <c r="V283" s="355"/>
      <c r="W283" s="355"/>
      <c r="X283" s="355"/>
      <c r="Y283" s="355"/>
      <c r="Z283" s="355"/>
      <c r="AA283" s="355"/>
      <c r="AB283" s="355"/>
      <c r="AC283" s="355"/>
      <c r="AD283" s="355"/>
      <c r="AE283" s="355"/>
      <c r="AF283" s="355"/>
      <c r="AG283" s="355"/>
      <c r="AH283" s="355"/>
      <c r="AI283" s="355"/>
      <c r="AJ283" s="355"/>
      <c r="AK283" s="355"/>
      <c r="AL283" s="355"/>
      <c r="AM283" s="355"/>
      <c r="AN283" s="355"/>
      <c r="AO283" s="355"/>
      <c r="AP283" s="355"/>
      <c r="AQ283" s="355"/>
      <c r="AR283" s="355"/>
      <c r="AS283" s="355"/>
      <c r="AT283" s="355"/>
      <c r="AU283" s="355"/>
      <c r="AV283" s="355"/>
      <c r="AW283" s="355"/>
      <c r="AX283" s="355"/>
      <c r="AY283" s="355"/>
      <c r="AZ283" s="355"/>
      <c r="BA283" s="355"/>
      <c r="BB283" s="355"/>
      <c r="BC283" s="355"/>
      <c r="BD283" s="356"/>
      <c r="BI283" s="45"/>
    </row>
    <row r="284" spans="1:127" ht="23.25" hidden="1" customHeight="1" x14ac:dyDescent="0.2">
      <c r="B284" s="357" t="s">
        <v>24</v>
      </c>
      <c r="C284" s="358"/>
      <c r="D284" s="358"/>
      <c r="E284" s="358"/>
      <c r="F284" s="358"/>
      <c r="G284" s="358"/>
      <c r="H284" s="358"/>
      <c r="I284" s="358"/>
      <c r="J284" s="358"/>
      <c r="K284" s="358"/>
      <c r="L284" s="358"/>
      <c r="M284" s="358"/>
      <c r="N284" s="358"/>
      <c r="O284" s="358"/>
      <c r="P284" s="358"/>
      <c r="Q284" s="358"/>
      <c r="R284" s="358"/>
      <c r="S284" s="358"/>
      <c r="T284" s="359"/>
      <c r="U284" s="355"/>
      <c r="V284" s="355"/>
      <c r="W284" s="355"/>
      <c r="X284" s="355"/>
      <c r="Y284" s="355"/>
      <c r="Z284" s="355"/>
      <c r="AA284" s="355"/>
      <c r="AB284" s="355"/>
      <c r="AC284" s="355"/>
      <c r="AD284" s="355"/>
      <c r="AE284" s="355"/>
      <c r="AF284" s="355"/>
      <c r="AG284" s="355"/>
      <c r="AH284" s="355"/>
      <c r="AI284" s="355"/>
      <c r="AJ284" s="355"/>
      <c r="AK284" s="355"/>
      <c r="AL284" s="355"/>
      <c r="AM284" s="355"/>
      <c r="AN284" s="355"/>
      <c r="AO284" s="355"/>
      <c r="AP284" s="355"/>
      <c r="AQ284" s="355"/>
      <c r="AR284" s="355"/>
      <c r="AS284" s="355"/>
      <c r="AT284" s="355"/>
      <c r="AU284" s="355"/>
      <c r="AV284" s="355"/>
      <c r="AW284" s="355"/>
      <c r="AX284" s="355"/>
      <c r="AY284" s="355"/>
      <c r="AZ284" s="355"/>
      <c r="BA284" s="355"/>
      <c r="BB284" s="355"/>
      <c r="BC284" s="355"/>
      <c r="BD284" s="356"/>
      <c r="BI284" s="45"/>
    </row>
    <row r="285" spans="1:127" ht="25.5" hidden="1" customHeight="1" x14ac:dyDescent="0.25">
      <c r="A285" s="11"/>
      <c r="B285" s="40" t="s">
        <v>313</v>
      </c>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39"/>
      <c r="BI285" s="45"/>
      <c r="BM285" s="1"/>
      <c r="BN285" s="1"/>
      <c r="BO285" s="1"/>
      <c r="BP285" s="1"/>
      <c r="BQ285" s="1"/>
      <c r="BR285" s="1"/>
      <c r="BS285" s="1"/>
      <c r="BT285" s="1"/>
      <c r="BU285" s="1"/>
      <c r="BV285" s="1"/>
    </row>
    <row r="286" spans="1:127" ht="15" hidden="1" customHeight="1" x14ac:dyDescent="0.2">
      <c r="B286" s="378" t="s">
        <v>29</v>
      </c>
      <c r="C286" s="379"/>
      <c r="D286" s="379"/>
      <c r="E286" s="379"/>
      <c r="F286" s="379"/>
      <c r="G286" s="379"/>
      <c r="H286" s="379"/>
      <c r="I286" s="379"/>
      <c r="J286" s="379"/>
      <c r="K286" s="379"/>
      <c r="L286" s="379"/>
      <c r="M286" s="379"/>
      <c r="N286" s="379"/>
      <c r="O286" s="379"/>
      <c r="P286" s="379"/>
      <c r="Q286" s="379"/>
      <c r="R286" s="379"/>
      <c r="S286" s="379"/>
      <c r="T286" s="379"/>
      <c r="U286" s="379"/>
      <c r="V286" s="379"/>
      <c r="W286" s="379"/>
      <c r="X286" s="379"/>
      <c r="Y286" s="379"/>
      <c r="Z286" s="379"/>
      <c r="AA286" s="379"/>
      <c r="AB286" s="379"/>
      <c r="AC286" s="379"/>
      <c r="AD286" s="379"/>
      <c r="AE286" s="379"/>
      <c r="AF286" s="379"/>
      <c r="AG286" s="379"/>
      <c r="AH286" s="379"/>
      <c r="AI286" s="379"/>
      <c r="AJ286" s="379"/>
      <c r="AK286" s="379"/>
      <c r="AL286" s="379"/>
      <c r="AM286" s="379"/>
      <c r="AN286" s="379"/>
      <c r="AO286" s="379"/>
      <c r="AP286" s="379"/>
      <c r="AQ286" s="379"/>
      <c r="AR286" s="379"/>
      <c r="AS286" s="379"/>
      <c r="AT286" s="379"/>
      <c r="AU286" s="379"/>
      <c r="AV286" s="379"/>
      <c r="AW286" s="379"/>
      <c r="AX286" s="379"/>
      <c r="AY286" s="379"/>
      <c r="AZ286" s="379"/>
      <c r="BA286" s="379"/>
      <c r="BB286" s="379"/>
      <c r="BC286" s="379"/>
      <c r="BD286" s="379"/>
      <c r="BI286" s="45"/>
      <c r="BM286" s="1"/>
      <c r="BN286" s="1"/>
      <c r="BO286" s="1"/>
      <c r="BP286" s="1"/>
      <c r="BQ286" s="1"/>
      <c r="BR286" s="1"/>
      <c r="BS286" s="1"/>
      <c r="BT286" s="1"/>
      <c r="BU286" s="1"/>
      <c r="BV286" s="1"/>
    </row>
    <row r="287" spans="1:127" ht="23.25" hidden="1" customHeight="1" x14ac:dyDescent="0.25">
      <c r="B287" s="310" t="s">
        <v>12</v>
      </c>
      <c r="C287" s="380"/>
      <c r="D287" s="380"/>
      <c r="E287" s="380"/>
      <c r="F287" s="380"/>
      <c r="G287" s="380"/>
      <c r="H287" s="380"/>
      <c r="I287" s="380"/>
      <c r="J287" s="380"/>
      <c r="K287" s="380"/>
      <c r="L287" s="380"/>
      <c r="M287" s="380"/>
      <c r="N287" s="380"/>
      <c r="O287" s="380"/>
      <c r="P287" s="380"/>
      <c r="Q287" s="380"/>
      <c r="R287" s="380"/>
      <c r="S287" s="380"/>
      <c r="T287" s="381"/>
      <c r="U287" s="355"/>
      <c r="V287" s="355"/>
      <c r="W287" s="355"/>
      <c r="X287" s="355"/>
      <c r="Y287" s="355"/>
      <c r="Z287" s="355"/>
      <c r="AA287" s="355"/>
      <c r="AB287" s="355"/>
      <c r="AC287" s="355"/>
      <c r="AD287" s="355"/>
      <c r="AE287" s="355"/>
      <c r="AF287" s="355"/>
      <c r="AG287" s="355"/>
      <c r="AH287" s="355"/>
      <c r="AI287" s="355"/>
      <c r="AJ287" s="355"/>
      <c r="AK287" s="355"/>
      <c r="AL287" s="355"/>
      <c r="AM287" s="355"/>
      <c r="AN287" s="355"/>
      <c r="AO287" s="355"/>
      <c r="AP287" s="355"/>
      <c r="AQ287" s="355"/>
      <c r="AR287" s="355"/>
      <c r="AS287" s="355"/>
      <c r="AT287" s="355"/>
      <c r="AU287" s="355"/>
      <c r="AV287" s="355"/>
      <c r="AW287" s="355"/>
      <c r="AX287" s="355"/>
      <c r="AY287" s="355"/>
      <c r="AZ287" s="355"/>
      <c r="BA287" s="355"/>
      <c r="BB287" s="355"/>
      <c r="BC287" s="355"/>
      <c r="BD287" s="356"/>
      <c r="BI287" s="45"/>
      <c r="BM287" s="1"/>
      <c r="BN287" s="1"/>
      <c r="BO287" s="1"/>
      <c r="BP287" s="1"/>
      <c r="BQ287" s="1"/>
      <c r="BR287" s="1"/>
      <c r="BS287" s="1"/>
      <c r="BT287" s="1"/>
      <c r="BU287" s="1"/>
      <c r="BV287" s="1"/>
      <c r="DW287" s="126"/>
    </row>
    <row r="288" spans="1:127" ht="23.25" hidden="1" customHeight="1" x14ac:dyDescent="0.2">
      <c r="B288" s="357" t="s">
        <v>74</v>
      </c>
      <c r="C288" s="358"/>
      <c r="D288" s="358"/>
      <c r="E288" s="358"/>
      <c r="F288" s="358"/>
      <c r="G288" s="358"/>
      <c r="H288" s="358"/>
      <c r="I288" s="358"/>
      <c r="J288" s="358"/>
      <c r="K288" s="358"/>
      <c r="L288" s="358"/>
      <c r="M288" s="358"/>
      <c r="N288" s="358"/>
      <c r="O288" s="358"/>
      <c r="P288" s="358"/>
      <c r="Q288" s="358"/>
      <c r="R288" s="358"/>
      <c r="S288" s="358"/>
      <c r="T288" s="359"/>
      <c r="U288" s="360"/>
      <c r="V288" s="360"/>
      <c r="W288" s="360"/>
      <c r="X288" s="360"/>
      <c r="Y288" s="360"/>
      <c r="Z288" s="360"/>
      <c r="AA288" s="360"/>
      <c r="AB288" s="360"/>
      <c r="AC288" s="360"/>
      <c r="AD288" s="360"/>
      <c r="AE288" s="360"/>
      <c r="AF288" s="360"/>
      <c r="AG288" s="360"/>
      <c r="AH288" s="360"/>
      <c r="AI288" s="360"/>
      <c r="AJ288" s="360"/>
      <c r="AK288" s="360"/>
      <c r="AL288" s="360"/>
      <c r="AM288" s="360"/>
      <c r="AN288" s="360"/>
      <c r="AO288" s="360"/>
      <c r="AP288" s="360"/>
      <c r="AQ288" s="360"/>
      <c r="AR288" s="360"/>
      <c r="AS288" s="360"/>
      <c r="AT288" s="360"/>
      <c r="AU288" s="360"/>
      <c r="AV288" s="360"/>
      <c r="AW288" s="360"/>
      <c r="AX288" s="360"/>
      <c r="AY288" s="360"/>
      <c r="AZ288" s="360"/>
      <c r="BA288" s="360"/>
      <c r="BB288" s="360"/>
      <c r="BC288" s="360"/>
      <c r="BD288" s="361"/>
      <c r="BI288" s="45"/>
      <c r="BM288" s="1"/>
      <c r="BN288" s="1"/>
      <c r="BO288" s="1"/>
      <c r="BP288" s="1"/>
      <c r="BQ288" s="1"/>
      <c r="BR288" s="1"/>
      <c r="BS288" s="1"/>
      <c r="BT288" s="1"/>
      <c r="BU288" s="1"/>
      <c r="BV288" s="1"/>
    </row>
    <row r="289" spans="1:74" ht="26.1" hidden="1" customHeight="1" x14ac:dyDescent="0.2">
      <c r="B289" s="376" t="s">
        <v>47</v>
      </c>
      <c r="C289" s="297"/>
      <c r="D289" s="297"/>
      <c r="E289" s="297"/>
      <c r="F289" s="297"/>
      <c r="G289" s="297"/>
      <c r="H289" s="297"/>
      <c r="I289" s="297"/>
      <c r="J289" s="297"/>
      <c r="K289" s="297"/>
      <c r="L289" s="297"/>
      <c r="M289" s="297"/>
      <c r="N289" s="297"/>
      <c r="O289" s="297"/>
      <c r="P289" s="297"/>
      <c r="Q289" s="297"/>
      <c r="R289" s="297"/>
      <c r="S289" s="297"/>
      <c r="T289" s="377"/>
      <c r="U289" s="355"/>
      <c r="V289" s="355"/>
      <c r="W289" s="355"/>
      <c r="X289" s="355"/>
      <c r="Y289" s="355"/>
      <c r="Z289" s="355"/>
      <c r="AA289" s="355"/>
      <c r="AB289" s="355"/>
      <c r="AC289" s="355"/>
      <c r="AD289" s="355"/>
      <c r="AE289" s="355"/>
      <c r="AF289" s="355"/>
      <c r="AG289" s="355"/>
      <c r="AH289" s="355"/>
      <c r="AI289" s="355"/>
      <c r="AJ289" s="355"/>
      <c r="AK289" s="355"/>
      <c r="AL289" s="355"/>
      <c r="AM289" s="355"/>
      <c r="AN289" s="355"/>
      <c r="AO289" s="355"/>
      <c r="AP289" s="355"/>
      <c r="AQ289" s="355"/>
      <c r="AR289" s="355"/>
      <c r="AS289" s="355"/>
      <c r="AT289" s="355"/>
      <c r="AU289" s="355"/>
      <c r="AV289" s="355"/>
      <c r="AW289" s="355"/>
      <c r="AX289" s="355"/>
      <c r="AY289" s="355"/>
      <c r="AZ289" s="355"/>
      <c r="BA289" s="355"/>
      <c r="BB289" s="355"/>
      <c r="BC289" s="355"/>
      <c r="BD289" s="356"/>
      <c r="BI289" s="45"/>
      <c r="BM289" s="1"/>
      <c r="BN289" s="1"/>
      <c r="BO289" s="1"/>
      <c r="BP289" s="1"/>
      <c r="BQ289" s="1"/>
      <c r="BR289" s="1"/>
      <c r="BS289" s="1"/>
      <c r="BT289" s="1"/>
      <c r="BU289" s="1"/>
      <c r="BV289" s="1"/>
    </row>
    <row r="290" spans="1:74" ht="23.25" hidden="1" customHeight="1" x14ac:dyDescent="0.2">
      <c r="B290" s="376" t="s">
        <v>48</v>
      </c>
      <c r="C290" s="385"/>
      <c r="D290" s="385"/>
      <c r="E290" s="385"/>
      <c r="F290" s="385"/>
      <c r="G290" s="385"/>
      <c r="H290" s="385"/>
      <c r="I290" s="385"/>
      <c r="J290" s="385"/>
      <c r="K290" s="385"/>
      <c r="L290" s="385"/>
      <c r="M290" s="385"/>
      <c r="N290" s="385"/>
      <c r="O290" s="385"/>
      <c r="P290" s="385"/>
      <c r="Q290" s="385"/>
      <c r="R290" s="385"/>
      <c r="S290" s="385"/>
      <c r="T290" s="386"/>
      <c r="U290" s="355"/>
      <c r="V290" s="355"/>
      <c r="W290" s="355"/>
      <c r="X290" s="355"/>
      <c r="Y290" s="355"/>
      <c r="Z290" s="355"/>
      <c r="AA290" s="355"/>
      <c r="AB290" s="355"/>
      <c r="AC290" s="355"/>
      <c r="AD290" s="355"/>
      <c r="AE290" s="355"/>
      <c r="AF290" s="355"/>
      <c r="AG290" s="355"/>
      <c r="AH290" s="355"/>
      <c r="AI290" s="355"/>
      <c r="AJ290" s="355"/>
      <c r="AK290" s="355"/>
      <c r="AL290" s="355"/>
      <c r="AM290" s="355"/>
      <c r="AN290" s="355"/>
      <c r="AO290" s="355"/>
      <c r="AP290" s="355"/>
      <c r="AQ290" s="355"/>
      <c r="AR290" s="355"/>
      <c r="AS290" s="355"/>
      <c r="AT290" s="355"/>
      <c r="AU290" s="355"/>
      <c r="AV290" s="355"/>
      <c r="AW290" s="355"/>
      <c r="AX290" s="355"/>
      <c r="AY290" s="355"/>
      <c r="AZ290" s="355"/>
      <c r="BA290" s="355"/>
      <c r="BB290" s="355"/>
      <c r="BC290" s="355"/>
      <c r="BD290" s="356"/>
      <c r="BI290" s="45"/>
      <c r="BM290" s="1"/>
      <c r="BN290" s="1"/>
      <c r="BO290" s="1"/>
      <c r="BP290" s="1"/>
      <c r="BQ290" s="1"/>
      <c r="BR290" s="1"/>
      <c r="BS290" s="1"/>
      <c r="BT290" s="1"/>
      <c r="BU290" s="1"/>
      <c r="BV290" s="1"/>
    </row>
    <row r="291" spans="1:74" ht="23.25" hidden="1" customHeight="1" x14ac:dyDescent="0.25">
      <c r="B291" s="310" t="s">
        <v>13</v>
      </c>
      <c r="C291" s="380"/>
      <c r="D291" s="380"/>
      <c r="E291" s="380"/>
      <c r="F291" s="380"/>
      <c r="G291" s="380"/>
      <c r="H291" s="380"/>
      <c r="I291" s="380"/>
      <c r="J291" s="380"/>
      <c r="K291" s="380"/>
      <c r="L291" s="380"/>
      <c r="M291" s="380"/>
      <c r="N291" s="380"/>
      <c r="O291" s="380"/>
      <c r="P291" s="380"/>
      <c r="Q291" s="380"/>
      <c r="R291" s="380"/>
      <c r="S291" s="380"/>
      <c r="T291" s="381"/>
      <c r="U291" s="355"/>
      <c r="V291" s="355"/>
      <c r="W291" s="355"/>
      <c r="X291" s="355"/>
      <c r="Y291" s="355"/>
      <c r="Z291" s="355"/>
      <c r="AA291" s="355"/>
      <c r="AB291" s="355"/>
      <c r="AC291" s="355"/>
      <c r="AD291" s="355"/>
      <c r="AE291" s="355"/>
      <c r="AF291" s="355"/>
      <c r="AG291" s="355"/>
      <c r="AH291" s="355"/>
      <c r="AI291" s="355"/>
      <c r="AJ291" s="355"/>
      <c r="AK291" s="355"/>
      <c r="AL291" s="355"/>
      <c r="AM291" s="355"/>
      <c r="AN291" s="355"/>
      <c r="AO291" s="355"/>
      <c r="AP291" s="355"/>
      <c r="AQ291" s="355"/>
      <c r="AR291" s="355"/>
      <c r="AS291" s="355"/>
      <c r="AT291" s="355"/>
      <c r="AU291" s="355"/>
      <c r="AV291" s="355"/>
      <c r="AW291" s="355"/>
      <c r="AX291" s="355"/>
      <c r="AY291" s="355"/>
      <c r="AZ291" s="355"/>
      <c r="BA291" s="355"/>
      <c r="BB291" s="355"/>
      <c r="BC291" s="355"/>
      <c r="BD291" s="356"/>
      <c r="BI291" s="45"/>
      <c r="BL291" s="126"/>
      <c r="BM291" s="1"/>
      <c r="BN291" s="1"/>
      <c r="BO291" s="1"/>
      <c r="BP291" s="1"/>
      <c r="BQ291" s="1"/>
      <c r="BR291" s="1"/>
      <c r="BS291" s="1"/>
      <c r="BT291" s="1"/>
      <c r="BU291" s="1"/>
      <c r="BV291" s="1"/>
    </row>
    <row r="292" spans="1:74" ht="25.5" hidden="1" customHeight="1" x14ac:dyDescent="0.25">
      <c r="A292" s="32"/>
      <c r="B292" s="34" t="s">
        <v>23</v>
      </c>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1"/>
      <c r="BI292" s="18"/>
    </row>
    <row r="293" spans="1:74" ht="24.75" hidden="1" customHeight="1" x14ac:dyDescent="0.2">
      <c r="A293" s="33"/>
      <c r="B293" s="599" t="s">
        <v>14</v>
      </c>
      <c r="C293" s="600"/>
      <c r="D293" s="600"/>
      <c r="E293" s="600"/>
      <c r="F293" s="600"/>
      <c r="G293" s="600"/>
      <c r="H293" s="600"/>
      <c r="I293" s="600"/>
      <c r="J293" s="600"/>
      <c r="K293" s="600"/>
      <c r="L293" s="600"/>
      <c r="M293" s="600"/>
      <c r="N293" s="600"/>
      <c r="O293" s="600"/>
      <c r="P293" s="600"/>
      <c r="Q293" s="600"/>
      <c r="R293" s="600"/>
      <c r="S293" s="600"/>
      <c r="T293" s="600"/>
      <c r="U293" s="589"/>
      <c r="V293" s="589"/>
      <c r="W293" s="589"/>
      <c r="X293" s="589"/>
      <c r="Y293" s="589"/>
      <c r="Z293" s="589"/>
      <c r="AA293" s="589"/>
      <c r="AB293" s="589"/>
      <c r="AC293" s="589"/>
      <c r="AD293" s="589"/>
      <c r="AE293" s="589"/>
      <c r="AF293" s="589"/>
      <c r="AG293" s="589"/>
      <c r="AH293" s="589"/>
      <c r="AI293" s="589"/>
      <c r="AJ293" s="589"/>
      <c r="AK293" s="589"/>
      <c r="AL293" s="589"/>
      <c r="AM293" s="589"/>
      <c r="AN293" s="589"/>
      <c r="AO293" s="589"/>
      <c r="AP293" s="589"/>
      <c r="AQ293" s="589"/>
      <c r="AR293" s="589"/>
      <c r="AS293" s="589"/>
      <c r="AT293" s="589"/>
      <c r="AU293" s="589"/>
      <c r="AV293" s="590"/>
      <c r="AW293" s="588"/>
      <c r="AX293" s="589"/>
      <c r="AY293" s="589"/>
      <c r="AZ293" s="589"/>
      <c r="BA293" s="589"/>
      <c r="BB293" s="589"/>
      <c r="BC293" s="589"/>
      <c r="BD293" s="590"/>
      <c r="BE293" s="36"/>
      <c r="BF293" s="3" t="s">
        <v>19</v>
      </c>
      <c r="BG293" s="3" t="s">
        <v>20</v>
      </c>
      <c r="BH293" s="3"/>
      <c r="BI293" s="18"/>
    </row>
    <row r="294" spans="1:74" ht="24.75" hidden="1" customHeight="1" x14ac:dyDescent="0.2">
      <c r="A294" s="33"/>
      <c r="B294" s="599" t="s">
        <v>15</v>
      </c>
      <c r="C294" s="600"/>
      <c r="D294" s="600"/>
      <c r="E294" s="600"/>
      <c r="F294" s="600"/>
      <c r="G294" s="600"/>
      <c r="H294" s="600"/>
      <c r="I294" s="600"/>
      <c r="J294" s="600"/>
      <c r="K294" s="600"/>
      <c r="L294" s="600"/>
      <c r="M294" s="600"/>
      <c r="N294" s="600"/>
      <c r="O294" s="600"/>
      <c r="P294" s="600"/>
      <c r="Q294" s="600"/>
      <c r="R294" s="600"/>
      <c r="S294" s="600"/>
      <c r="T294" s="600"/>
      <c r="U294" s="589"/>
      <c r="V294" s="589"/>
      <c r="W294" s="589"/>
      <c r="X294" s="589"/>
      <c r="Y294" s="589"/>
      <c r="Z294" s="589"/>
      <c r="AA294" s="589"/>
      <c r="AB294" s="589"/>
      <c r="AC294" s="589"/>
      <c r="AD294" s="589"/>
      <c r="AE294" s="589"/>
      <c r="AF294" s="589"/>
      <c r="AG294" s="589"/>
      <c r="AH294" s="589"/>
      <c r="AI294" s="589"/>
      <c r="AJ294" s="589"/>
      <c r="AK294" s="589"/>
      <c r="AL294" s="589"/>
      <c r="AM294" s="589"/>
      <c r="AN294" s="589"/>
      <c r="AO294" s="589"/>
      <c r="AP294" s="589"/>
      <c r="AQ294" s="589"/>
      <c r="AR294" s="589"/>
      <c r="AS294" s="589"/>
      <c r="AT294" s="589"/>
      <c r="AU294" s="589"/>
      <c r="AV294" s="590"/>
      <c r="AW294" s="588"/>
      <c r="AX294" s="589"/>
      <c r="AY294" s="589"/>
      <c r="AZ294" s="589"/>
      <c r="BA294" s="589"/>
      <c r="BB294" s="589"/>
      <c r="BC294" s="589"/>
      <c r="BD294" s="590"/>
      <c r="BE294" s="36"/>
      <c r="BF294" s="3"/>
      <c r="BG294" s="3"/>
      <c r="BH294" s="3"/>
      <c r="BI294" s="18"/>
    </row>
    <row r="295" spans="1:74" ht="24.75" hidden="1" customHeight="1" x14ac:dyDescent="0.2">
      <c r="A295" s="33"/>
      <c r="B295" s="599" t="s">
        <v>16</v>
      </c>
      <c r="C295" s="600"/>
      <c r="D295" s="600"/>
      <c r="E295" s="600"/>
      <c r="F295" s="600"/>
      <c r="G295" s="600"/>
      <c r="H295" s="600"/>
      <c r="I295" s="600"/>
      <c r="J295" s="600"/>
      <c r="K295" s="600"/>
      <c r="L295" s="600"/>
      <c r="M295" s="600"/>
      <c r="N295" s="600"/>
      <c r="O295" s="600"/>
      <c r="P295" s="600"/>
      <c r="Q295" s="600"/>
      <c r="R295" s="600"/>
      <c r="S295" s="600"/>
      <c r="T295" s="600"/>
      <c r="U295" s="589"/>
      <c r="V295" s="589"/>
      <c r="W295" s="589"/>
      <c r="X295" s="589"/>
      <c r="Y295" s="589"/>
      <c r="Z295" s="589"/>
      <c r="AA295" s="589"/>
      <c r="AB295" s="589"/>
      <c r="AC295" s="589"/>
      <c r="AD295" s="589"/>
      <c r="AE295" s="589"/>
      <c r="AF295" s="589"/>
      <c r="AG295" s="589"/>
      <c r="AH295" s="589"/>
      <c r="AI295" s="589"/>
      <c r="AJ295" s="589"/>
      <c r="AK295" s="589"/>
      <c r="AL295" s="589"/>
      <c r="AM295" s="589"/>
      <c r="AN295" s="589"/>
      <c r="AO295" s="589"/>
      <c r="AP295" s="589"/>
      <c r="AQ295" s="589"/>
      <c r="AR295" s="589"/>
      <c r="AS295" s="589"/>
      <c r="AT295" s="589"/>
      <c r="AU295" s="589"/>
      <c r="AV295" s="590"/>
      <c r="AW295" s="588"/>
      <c r="AX295" s="589"/>
      <c r="AY295" s="589"/>
      <c r="AZ295" s="589"/>
      <c r="BA295" s="589"/>
      <c r="BB295" s="589"/>
      <c r="BC295" s="589"/>
      <c r="BD295" s="590"/>
      <c r="BE295" s="33"/>
      <c r="BF295" s="3"/>
      <c r="BG295" s="3"/>
      <c r="BH295" s="3"/>
      <c r="BI295" s="18"/>
    </row>
    <row r="296" spans="1:74" ht="6.6" hidden="1" customHeight="1" x14ac:dyDescent="0.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I296" s="45"/>
    </row>
    <row r="297" spans="1:74" ht="27.75" customHeight="1" x14ac:dyDescent="0.3">
      <c r="A297" s="132"/>
      <c r="B297" s="558" t="s">
        <v>517</v>
      </c>
      <c r="C297" s="559"/>
      <c r="D297" s="559"/>
      <c r="E297" s="559"/>
      <c r="F297" s="559"/>
      <c r="G297" s="559"/>
      <c r="H297" s="559"/>
      <c r="I297" s="559"/>
      <c r="J297" s="559"/>
      <c r="K297" s="559"/>
      <c r="L297" s="559"/>
      <c r="M297" s="559"/>
      <c r="N297" s="559"/>
      <c r="O297" s="559"/>
      <c r="P297" s="559"/>
      <c r="Q297" s="559"/>
      <c r="R297" s="559"/>
      <c r="S297" s="559"/>
      <c r="T297" s="559"/>
      <c r="U297" s="559"/>
      <c r="V297" s="559"/>
      <c r="W297" s="559"/>
      <c r="X297" s="559"/>
      <c r="Y297" s="559"/>
      <c r="Z297" s="559"/>
      <c r="AA297" s="559"/>
      <c r="AB297" s="559"/>
      <c r="AC297" s="559"/>
      <c r="AD297" s="559"/>
      <c r="AE297" s="559"/>
      <c r="AF297" s="559"/>
      <c r="AG297" s="559"/>
      <c r="AH297" s="559"/>
      <c r="AI297" s="559"/>
      <c r="AJ297" s="559"/>
      <c r="AK297" s="559"/>
      <c r="AL297" s="559"/>
      <c r="AM297" s="559"/>
      <c r="AN297" s="559"/>
      <c r="AO297" s="559"/>
      <c r="AP297" s="559"/>
      <c r="AQ297" s="559"/>
      <c r="AR297" s="559"/>
      <c r="AS297" s="559"/>
      <c r="AT297" s="559"/>
      <c r="AU297" s="559"/>
      <c r="AV297" s="559"/>
      <c r="AW297" s="559"/>
      <c r="AX297" s="559"/>
      <c r="AY297" s="559"/>
      <c r="AZ297" s="559"/>
      <c r="BA297" s="559"/>
      <c r="BB297" s="559"/>
      <c r="BC297" s="559"/>
      <c r="BD297" s="559"/>
      <c r="BI297" s="133"/>
    </row>
    <row r="298" spans="1:74" s="136" customFormat="1" ht="15" customHeight="1" x14ac:dyDescent="0.25">
      <c r="A298" s="154"/>
      <c r="B298" s="155" t="s">
        <v>316</v>
      </c>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F298" s="137" t="s">
        <v>77</v>
      </c>
      <c r="BG298" s="137" t="s">
        <v>317</v>
      </c>
      <c r="BH298" s="137" t="s">
        <v>318</v>
      </c>
    </row>
    <row r="299" spans="1:74" s="28" customFormat="1" ht="16.5" hidden="1" customHeight="1" x14ac:dyDescent="0.2">
      <c r="A299" s="138"/>
      <c r="B299" s="138"/>
      <c r="C299" s="138"/>
      <c r="D299" s="135"/>
      <c r="E299" s="135"/>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c r="AG299" s="138"/>
      <c r="AH299" s="138"/>
      <c r="AI299" s="138"/>
      <c r="AQ299" s="138"/>
      <c r="AR299" s="138"/>
      <c r="AS299" s="138"/>
      <c r="AT299" s="138"/>
      <c r="AU299" s="138"/>
      <c r="AV299" s="138"/>
      <c r="AW299" s="138"/>
      <c r="AX299" s="138"/>
      <c r="AY299" s="138"/>
      <c r="AZ299" s="139"/>
      <c r="BA299" s="138"/>
      <c r="BB299" s="138"/>
      <c r="BC299" s="138"/>
      <c r="BD299" s="138"/>
      <c r="BE299" s="138"/>
    </row>
    <row r="300" spans="1:74" s="28" customFormat="1" ht="17.25" customHeight="1" x14ac:dyDescent="0.25">
      <c r="C300" s="553" t="s">
        <v>77</v>
      </c>
      <c r="D300" s="554"/>
      <c r="E300" s="554"/>
      <c r="F300" s="554"/>
      <c r="G300" s="554"/>
      <c r="H300" s="554"/>
      <c r="I300" s="554"/>
      <c r="J300" s="554"/>
      <c r="K300" s="554"/>
      <c r="L300" s="555"/>
      <c r="M300" s="598" t="s">
        <v>319</v>
      </c>
      <c r="N300" s="598"/>
      <c r="O300" s="592" t="s">
        <v>320</v>
      </c>
      <c r="P300" s="592"/>
      <c r="Q300" s="592"/>
      <c r="R300" s="592"/>
      <c r="S300" s="592"/>
      <c r="T300" s="592"/>
      <c r="U300" s="593"/>
      <c r="V300" s="560"/>
      <c r="W300" s="561"/>
      <c r="X300" s="561"/>
      <c r="Y300" s="561"/>
      <c r="Z300" s="561"/>
      <c r="AA300" s="561"/>
      <c r="AB300" s="561"/>
      <c r="AC300" s="561"/>
      <c r="AD300" s="561"/>
      <c r="AE300" s="561"/>
      <c r="AF300" s="561"/>
      <c r="AG300" s="561"/>
      <c r="AH300" s="561"/>
      <c r="AI300" s="562"/>
      <c r="AJ300" s="591" t="s">
        <v>321</v>
      </c>
      <c r="AK300" s="592"/>
      <c r="AL300" s="592"/>
      <c r="AM300" s="592"/>
      <c r="AN300" s="592"/>
      <c r="AO300" s="592"/>
      <c r="AP300" s="593"/>
      <c r="AQ300" s="560"/>
      <c r="AR300" s="561"/>
      <c r="AS300" s="561"/>
      <c r="AT300" s="561"/>
      <c r="AU300" s="561"/>
      <c r="AV300" s="561"/>
      <c r="AW300" s="561"/>
      <c r="AX300" s="561"/>
      <c r="AY300" s="561"/>
      <c r="AZ300" s="561"/>
      <c r="BA300" s="561"/>
      <c r="BB300" s="561"/>
      <c r="BC300" s="561"/>
      <c r="BD300" s="562"/>
    </row>
    <row r="301" spans="1:74" ht="12.75" customHeight="1" x14ac:dyDescent="0.25">
      <c r="B301" s="156"/>
      <c r="C301" s="156"/>
      <c r="D301" s="156"/>
      <c r="E301" s="156"/>
      <c r="F301" s="156"/>
      <c r="G301" s="156"/>
      <c r="H301" s="156"/>
      <c r="I301" s="156"/>
      <c r="J301" s="156"/>
      <c r="K301" s="156"/>
      <c r="L301" s="156"/>
      <c r="M301" s="156"/>
      <c r="N301" s="156"/>
      <c r="O301" s="156"/>
      <c r="P301" s="156"/>
      <c r="Q301" s="156"/>
      <c r="R301" s="156"/>
      <c r="S301" s="156"/>
      <c r="T301" s="157"/>
      <c r="U301" s="157"/>
      <c r="V301" s="158"/>
      <c r="W301" s="158"/>
      <c r="X301" s="158"/>
      <c r="Y301" s="158"/>
      <c r="Z301" s="158"/>
      <c r="AA301" s="158"/>
      <c r="AB301" s="158"/>
      <c r="AC301" s="158"/>
      <c r="AD301" s="158"/>
      <c r="AE301" s="158"/>
      <c r="AF301" s="158"/>
      <c r="AG301" s="158"/>
      <c r="AH301" s="158"/>
      <c r="AI301" s="158"/>
      <c r="AJ301" s="158"/>
      <c r="AK301" s="158"/>
      <c r="AL301" s="158"/>
      <c r="AM301" s="158"/>
      <c r="AN301" s="158"/>
      <c r="AO301" s="158"/>
      <c r="AP301" s="158"/>
      <c r="AQ301" s="158"/>
      <c r="AR301" s="158"/>
      <c r="AS301" s="158"/>
      <c r="AT301" s="158"/>
      <c r="AU301" s="158"/>
      <c r="AV301" s="158"/>
      <c r="AW301" s="158"/>
      <c r="AX301" s="158"/>
      <c r="AY301" s="158"/>
      <c r="AZ301" s="158"/>
      <c r="BA301" s="158"/>
      <c r="BB301" s="158"/>
      <c r="BC301" s="158"/>
      <c r="BD301" s="158"/>
      <c r="BF301" s="140"/>
      <c r="BG301" s="140"/>
      <c r="BH301" s="126"/>
      <c r="BM301" s="1"/>
      <c r="BN301" s="1"/>
      <c r="BO301" s="1"/>
      <c r="BP301" s="1"/>
      <c r="BQ301" s="1"/>
      <c r="BR301" s="1"/>
      <c r="BS301" s="1"/>
      <c r="BT301" s="1"/>
      <c r="BU301" s="62"/>
      <c r="BV301" s="1"/>
    </row>
    <row r="302" spans="1:74" s="28" customFormat="1" ht="33.75" customHeight="1" x14ac:dyDescent="0.2">
      <c r="B302" s="556" t="s">
        <v>322</v>
      </c>
      <c r="C302" s="557"/>
      <c r="D302" s="557"/>
      <c r="E302" s="557"/>
      <c r="F302" s="557"/>
      <c r="G302" s="557"/>
      <c r="H302" s="557"/>
      <c r="I302" s="557"/>
      <c r="J302" s="557"/>
      <c r="K302" s="557"/>
      <c r="L302" s="557"/>
      <c r="M302" s="557"/>
      <c r="N302" s="557"/>
      <c r="O302" s="557"/>
      <c r="P302" s="557"/>
      <c r="Q302" s="557"/>
      <c r="R302" s="557"/>
      <c r="S302" s="557"/>
      <c r="T302" s="557"/>
      <c r="U302" s="557"/>
      <c r="V302" s="557"/>
      <c r="W302" s="557"/>
      <c r="X302" s="557"/>
      <c r="Y302" s="557"/>
      <c r="Z302" s="557"/>
      <c r="AA302" s="557"/>
      <c r="AB302" s="557"/>
      <c r="AC302" s="557"/>
      <c r="AD302" s="557"/>
      <c r="AE302" s="557"/>
      <c r="AF302" s="557"/>
      <c r="AG302" s="557"/>
      <c r="AH302" s="557"/>
      <c r="AI302" s="557"/>
      <c r="AJ302" s="557"/>
      <c r="AK302" s="557"/>
      <c r="AL302" s="557"/>
      <c r="AM302" s="557"/>
      <c r="AN302" s="557"/>
      <c r="AO302" s="557"/>
      <c r="AP302" s="557"/>
      <c r="AQ302" s="557"/>
      <c r="AR302" s="557"/>
      <c r="AS302" s="557"/>
      <c r="AT302" s="557"/>
      <c r="AU302" s="557"/>
      <c r="AV302" s="557"/>
      <c r="AW302" s="557"/>
      <c r="AX302" s="557"/>
      <c r="AY302" s="557"/>
      <c r="AZ302" s="557"/>
      <c r="BA302" s="557"/>
      <c r="BB302" s="557"/>
      <c r="BC302" s="557"/>
      <c r="BD302" s="557"/>
      <c r="BF302" s="141"/>
      <c r="BG302" s="141"/>
      <c r="BH302" s="142"/>
      <c r="BU302" s="136"/>
    </row>
    <row r="303" spans="1:74" ht="19.5" customHeight="1" x14ac:dyDescent="0.25">
      <c r="B303" s="563"/>
      <c r="C303" s="564"/>
      <c r="D303" s="564"/>
      <c r="E303" s="564"/>
      <c r="F303" s="564"/>
      <c r="G303" s="564"/>
      <c r="H303" s="564"/>
      <c r="I303" s="564"/>
      <c r="J303" s="564"/>
      <c r="K303" s="564"/>
      <c r="L303" s="564"/>
      <c r="M303" s="564"/>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4"/>
      <c r="AL303" s="564"/>
      <c r="AM303" s="564"/>
      <c r="AN303" s="564"/>
      <c r="AO303" s="564"/>
      <c r="AP303" s="564"/>
      <c r="AQ303" s="564"/>
      <c r="AR303" s="564"/>
      <c r="AS303" s="564"/>
      <c r="AT303" s="564"/>
      <c r="AU303" s="564"/>
      <c r="AV303" s="564"/>
      <c r="AW303" s="564"/>
      <c r="AX303" s="564"/>
      <c r="AY303" s="564"/>
      <c r="AZ303" s="564"/>
      <c r="BA303" s="564"/>
      <c r="BB303" s="564"/>
      <c r="BC303" s="564"/>
      <c r="BD303" s="565"/>
      <c r="BF303" s="140"/>
      <c r="BG303" s="140"/>
      <c r="BH303" s="126"/>
      <c r="BM303" s="1"/>
      <c r="BN303" s="1"/>
      <c r="BO303" s="1"/>
      <c r="BP303" s="1"/>
      <c r="BQ303" s="1"/>
      <c r="BR303" s="1"/>
      <c r="BS303" s="1"/>
      <c r="BT303" s="1"/>
      <c r="BU303" s="62"/>
      <c r="BV303" s="1"/>
    </row>
    <row r="304" spans="1:74" ht="3" customHeight="1" x14ac:dyDescent="0.25">
      <c r="B304" s="156"/>
      <c r="C304" s="156"/>
      <c r="D304" s="156"/>
      <c r="E304" s="156"/>
      <c r="F304" s="156"/>
      <c r="G304" s="156"/>
      <c r="H304" s="156"/>
      <c r="I304" s="156"/>
      <c r="J304" s="156"/>
      <c r="K304" s="156"/>
      <c r="L304" s="156"/>
      <c r="M304" s="156"/>
      <c r="N304" s="156"/>
      <c r="O304" s="156"/>
      <c r="P304" s="156"/>
      <c r="Q304" s="156"/>
      <c r="R304" s="156"/>
      <c r="S304" s="156"/>
      <c r="T304" s="157"/>
      <c r="U304" s="157"/>
      <c r="V304" s="158"/>
      <c r="W304" s="158"/>
      <c r="X304" s="158"/>
      <c r="Y304" s="158"/>
      <c r="Z304" s="158"/>
      <c r="AA304" s="158"/>
      <c r="AB304" s="158"/>
      <c r="AC304" s="158"/>
      <c r="AD304" s="158"/>
      <c r="AE304" s="158"/>
      <c r="AF304" s="158"/>
      <c r="AG304" s="158"/>
      <c r="AH304" s="158"/>
      <c r="AI304" s="158"/>
      <c r="AJ304" s="158"/>
      <c r="AK304" s="158"/>
      <c r="AL304" s="158"/>
      <c r="AM304" s="158"/>
      <c r="AN304" s="158"/>
      <c r="AO304" s="158"/>
      <c r="AP304" s="158"/>
      <c r="AQ304" s="158"/>
      <c r="AR304" s="158"/>
      <c r="AS304" s="158"/>
      <c r="AT304" s="158"/>
      <c r="AU304" s="158"/>
      <c r="AV304" s="158"/>
      <c r="AW304" s="158"/>
      <c r="AX304" s="158"/>
      <c r="AY304" s="158"/>
      <c r="AZ304" s="158"/>
      <c r="BA304" s="158"/>
      <c r="BB304" s="158"/>
      <c r="BC304" s="158"/>
      <c r="BD304" s="158"/>
      <c r="BF304" s="140"/>
      <c r="BG304" s="140"/>
      <c r="BH304" s="126"/>
      <c r="BM304" s="1"/>
      <c r="BN304" s="1"/>
      <c r="BO304" s="1"/>
      <c r="BP304" s="1"/>
      <c r="BQ304" s="1"/>
      <c r="BR304" s="1"/>
      <c r="BS304" s="1"/>
      <c r="BT304" s="1"/>
      <c r="BU304" s="62"/>
      <c r="BV304" s="1"/>
    </row>
    <row r="305" spans="1:74" s="136" customFormat="1" ht="15" customHeight="1" x14ac:dyDescent="0.25">
      <c r="A305" s="154"/>
      <c r="B305" s="155" t="s">
        <v>323</v>
      </c>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F305" s="143"/>
      <c r="BG305" s="144"/>
    </row>
    <row r="306" spans="1:74" s="28" customFormat="1" ht="97.5" customHeight="1" x14ac:dyDescent="0.2">
      <c r="B306" s="479" t="s">
        <v>324</v>
      </c>
      <c r="C306" s="480"/>
      <c r="D306" s="480"/>
      <c r="E306" s="480"/>
      <c r="F306" s="480"/>
      <c r="G306" s="480"/>
      <c r="H306" s="480"/>
      <c r="I306" s="480"/>
      <c r="J306" s="480"/>
      <c r="K306" s="480"/>
      <c r="L306" s="480"/>
      <c r="M306" s="480"/>
      <c r="N306" s="480"/>
      <c r="O306" s="480"/>
      <c r="P306" s="480"/>
      <c r="Q306" s="480"/>
      <c r="R306" s="480"/>
      <c r="S306" s="480"/>
      <c r="T306" s="480"/>
      <c r="U306" s="480"/>
      <c r="V306" s="480"/>
      <c r="W306" s="480"/>
      <c r="X306" s="480"/>
      <c r="Y306" s="480"/>
      <c r="Z306" s="480"/>
      <c r="AA306" s="480"/>
      <c r="AB306" s="480"/>
      <c r="AC306" s="480"/>
      <c r="AD306" s="480"/>
      <c r="AE306" s="480"/>
      <c r="AF306" s="480"/>
      <c r="AG306" s="480"/>
      <c r="AH306" s="480"/>
      <c r="AI306" s="480"/>
      <c r="AJ306" s="480"/>
      <c r="AK306" s="480"/>
      <c r="AL306" s="480"/>
      <c r="AM306" s="480"/>
      <c r="AN306" s="480"/>
      <c r="AO306" s="480"/>
      <c r="AP306" s="480"/>
      <c r="AQ306" s="480"/>
      <c r="AR306" s="480"/>
      <c r="AS306" s="480"/>
      <c r="AT306" s="480"/>
      <c r="AU306" s="480"/>
      <c r="AV306" s="480"/>
      <c r="AW306" s="480"/>
      <c r="AX306" s="480"/>
      <c r="AY306" s="480"/>
      <c r="AZ306" s="480"/>
      <c r="BA306" s="480"/>
      <c r="BB306" s="480"/>
      <c r="BC306" s="480"/>
      <c r="BD306" s="481"/>
    </row>
    <row r="307" spans="1:74" s="28" customFormat="1" ht="24.75" customHeight="1" x14ac:dyDescent="0.2">
      <c r="B307" s="482" t="s">
        <v>325</v>
      </c>
      <c r="C307" s="483"/>
      <c r="D307" s="483"/>
      <c r="E307" s="483"/>
      <c r="F307" s="483"/>
      <c r="G307" s="483"/>
      <c r="H307" s="483"/>
      <c r="I307" s="483"/>
      <c r="J307" s="483"/>
      <c r="K307" s="483"/>
      <c r="L307" s="483"/>
      <c r="M307" s="483"/>
      <c r="N307" s="483"/>
      <c r="O307" s="483"/>
      <c r="P307" s="483"/>
      <c r="Q307" s="483"/>
      <c r="R307" s="483"/>
      <c r="S307" s="483"/>
      <c r="T307" s="483"/>
      <c r="U307" s="483"/>
      <c r="V307" s="483"/>
      <c r="W307" s="483"/>
      <c r="X307" s="483"/>
      <c r="Y307" s="483"/>
      <c r="Z307" s="483"/>
      <c r="AA307" s="483"/>
      <c r="AB307" s="483"/>
      <c r="AC307" s="483"/>
      <c r="AD307" s="483"/>
      <c r="AE307" s="483"/>
      <c r="AF307" s="483"/>
      <c r="AG307" s="483"/>
      <c r="AH307" s="483"/>
      <c r="AI307" s="483"/>
      <c r="AJ307" s="483"/>
      <c r="AK307" s="483"/>
      <c r="AL307" s="483"/>
      <c r="AM307" s="483"/>
      <c r="AN307" s="483"/>
      <c r="AO307" s="483"/>
      <c r="AP307" s="483"/>
      <c r="AQ307" s="483"/>
      <c r="AR307" s="483"/>
      <c r="AS307" s="483"/>
      <c r="AT307" s="483"/>
      <c r="AU307" s="483"/>
      <c r="AV307" s="483"/>
      <c r="AW307" s="483"/>
      <c r="AX307" s="483"/>
      <c r="AY307" s="483"/>
      <c r="AZ307" s="483"/>
      <c r="BA307" s="483"/>
      <c r="BB307" s="483"/>
      <c r="BC307" s="483"/>
      <c r="BD307" s="484"/>
    </row>
    <row r="308" spans="1:74" s="28" customFormat="1" ht="24" customHeight="1" x14ac:dyDescent="0.2">
      <c r="B308" s="482" t="s">
        <v>326</v>
      </c>
      <c r="C308" s="483"/>
      <c r="D308" s="483"/>
      <c r="E308" s="483"/>
      <c r="F308" s="483"/>
      <c r="G308" s="483"/>
      <c r="H308" s="483"/>
      <c r="I308" s="483"/>
      <c r="J308" s="483"/>
      <c r="K308" s="483"/>
      <c r="L308" s="483"/>
      <c r="M308" s="483"/>
      <c r="N308" s="483"/>
      <c r="O308" s="483"/>
      <c r="P308" s="483"/>
      <c r="Q308" s="483"/>
      <c r="R308" s="483"/>
      <c r="S308" s="483"/>
      <c r="T308" s="483"/>
      <c r="U308" s="483"/>
      <c r="V308" s="483"/>
      <c r="W308" s="483"/>
      <c r="X308" s="483"/>
      <c r="Y308" s="483"/>
      <c r="Z308" s="483"/>
      <c r="AA308" s="483"/>
      <c r="AB308" s="483"/>
      <c r="AC308" s="483"/>
      <c r="AD308" s="483"/>
      <c r="AE308" s="483"/>
      <c r="AF308" s="483"/>
      <c r="AG308" s="483"/>
      <c r="AH308" s="483"/>
      <c r="AI308" s="483"/>
      <c r="AJ308" s="483"/>
      <c r="AK308" s="483"/>
      <c r="AL308" s="483"/>
      <c r="AM308" s="483"/>
      <c r="AN308" s="483"/>
      <c r="AO308" s="483"/>
      <c r="AP308" s="483"/>
      <c r="AQ308" s="483"/>
      <c r="AR308" s="483"/>
      <c r="AS308" s="483"/>
      <c r="AT308" s="483"/>
      <c r="AU308" s="483"/>
      <c r="AV308" s="483"/>
      <c r="AW308" s="483"/>
      <c r="AX308" s="483"/>
      <c r="AY308" s="483"/>
      <c r="AZ308" s="483"/>
      <c r="BA308" s="483"/>
      <c r="BB308" s="483"/>
      <c r="BC308" s="483"/>
      <c r="BD308" s="484"/>
    </row>
    <row r="309" spans="1:74" s="28" customFormat="1" ht="13.5" customHeight="1" x14ac:dyDescent="0.2">
      <c r="B309" s="482" t="s">
        <v>327</v>
      </c>
      <c r="C309" s="483"/>
      <c r="D309" s="483"/>
      <c r="E309" s="483"/>
      <c r="F309" s="483"/>
      <c r="G309" s="483"/>
      <c r="H309" s="483"/>
      <c r="I309" s="483"/>
      <c r="J309" s="483"/>
      <c r="K309" s="483"/>
      <c r="L309" s="483"/>
      <c r="M309" s="483"/>
      <c r="N309" s="483"/>
      <c r="O309" s="483"/>
      <c r="P309" s="483"/>
      <c r="Q309" s="483"/>
      <c r="R309" s="483"/>
      <c r="S309" s="483"/>
      <c r="T309" s="483"/>
      <c r="U309" s="483"/>
      <c r="V309" s="483"/>
      <c r="W309" s="483"/>
      <c r="X309" s="483"/>
      <c r="Y309" s="483"/>
      <c r="Z309" s="483"/>
      <c r="AA309" s="483"/>
      <c r="AB309" s="483"/>
      <c r="AC309" s="483"/>
      <c r="AD309" s="483"/>
      <c r="AE309" s="483"/>
      <c r="AF309" s="483"/>
      <c r="AG309" s="483"/>
      <c r="AH309" s="483"/>
      <c r="AI309" s="483"/>
      <c r="AJ309" s="483"/>
      <c r="AK309" s="483"/>
      <c r="AL309" s="483"/>
      <c r="AM309" s="483"/>
      <c r="AN309" s="483"/>
      <c r="AO309" s="483"/>
      <c r="AP309" s="483"/>
      <c r="AQ309" s="483"/>
      <c r="AR309" s="483"/>
      <c r="AS309" s="483"/>
      <c r="AT309" s="483"/>
      <c r="AU309" s="483"/>
      <c r="AV309" s="483"/>
      <c r="AW309" s="483"/>
      <c r="AX309" s="483"/>
      <c r="AY309" s="483"/>
      <c r="AZ309" s="483"/>
      <c r="BA309" s="483"/>
      <c r="BB309" s="483"/>
      <c r="BC309" s="483"/>
      <c r="BD309" s="484"/>
    </row>
    <row r="310" spans="1:74" s="28" customFormat="1" ht="36" customHeight="1" x14ac:dyDescent="0.2">
      <c r="B310" s="594" t="s">
        <v>328</v>
      </c>
      <c r="C310" s="595"/>
      <c r="D310" s="595"/>
      <c r="E310" s="595"/>
      <c r="F310" s="595"/>
      <c r="G310" s="595"/>
      <c r="H310" s="595"/>
      <c r="I310" s="595"/>
      <c r="J310" s="595"/>
      <c r="K310" s="595"/>
      <c r="L310" s="595"/>
      <c r="M310" s="595"/>
      <c r="N310" s="595"/>
      <c r="O310" s="595"/>
      <c r="P310" s="595"/>
      <c r="Q310" s="595"/>
      <c r="R310" s="595"/>
      <c r="S310" s="595"/>
      <c r="T310" s="595"/>
      <c r="U310" s="595"/>
      <c r="V310" s="595"/>
      <c r="W310" s="595"/>
      <c r="X310" s="595"/>
      <c r="Y310" s="595"/>
      <c r="Z310" s="595"/>
      <c r="AA310" s="595"/>
      <c r="AB310" s="595"/>
      <c r="AC310" s="595"/>
      <c r="AD310" s="595"/>
      <c r="AE310" s="595"/>
      <c r="AF310" s="595"/>
      <c r="AG310" s="595"/>
      <c r="AH310" s="595"/>
      <c r="AI310" s="595"/>
      <c r="AJ310" s="595"/>
      <c r="AK310" s="595"/>
      <c r="AL310" s="595"/>
      <c r="AM310" s="595"/>
      <c r="AN310" s="595"/>
      <c r="AO310" s="595"/>
      <c r="AP310" s="595"/>
      <c r="AQ310" s="595"/>
      <c r="AR310" s="595"/>
      <c r="AS310" s="595"/>
      <c r="AT310" s="595"/>
      <c r="AU310" s="595"/>
      <c r="AV310" s="595"/>
      <c r="AW310" s="595"/>
      <c r="AX310" s="595"/>
      <c r="AY310" s="595"/>
      <c r="AZ310" s="595"/>
      <c r="BA310" s="595"/>
      <c r="BB310" s="595"/>
      <c r="BC310" s="595"/>
      <c r="BD310" s="596"/>
    </row>
    <row r="311" spans="1:74" s="28" customFormat="1" ht="10.5" customHeight="1" x14ac:dyDescent="0.2">
      <c r="B311" s="159">
        <v>1</v>
      </c>
      <c r="C311" s="601" t="s">
        <v>329</v>
      </c>
      <c r="D311" s="601"/>
      <c r="E311" s="601"/>
      <c r="F311" s="601"/>
      <c r="G311" s="601"/>
      <c r="H311" s="601"/>
      <c r="I311" s="601"/>
      <c r="J311" s="601"/>
      <c r="K311" s="601"/>
      <c r="L311" s="601"/>
      <c r="M311" s="601"/>
      <c r="N311" s="601"/>
      <c r="O311" s="601"/>
      <c r="P311" s="601"/>
      <c r="Q311" s="601"/>
      <c r="R311" s="601"/>
      <c r="S311" s="601"/>
      <c r="T311" s="601"/>
      <c r="U311" s="601"/>
      <c r="V311" s="601"/>
      <c r="W311" s="601"/>
      <c r="X311" s="601"/>
      <c r="Y311" s="601"/>
      <c r="Z311" s="601"/>
      <c r="AA311" s="601"/>
      <c r="AB311" s="601"/>
      <c r="AC311" s="601"/>
      <c r="AD311" s="601"/>
      <c r="AE311" s="601"/>
      <c r="AF311" s="601"/>
      <c r="AG311" s="601"/>
      <c r="AH311" s="601"/>
      <c r="AI311" s="601"/>
      <c r="AJ311" s="601"/>
      <c r="AK311" s="601"/>
      <c r="AL311" s="601"/>
      <c r="AM311" s="601"/>
      <c r="AN311" s="601"/>
      <c r="AO311" s="601"/>
      <c r="AP311" s="601"/>
      <c r="AQ311" s="601"/>
      <c r="AR311" s="601"/>
      <c r="AS311" s="601"/>
      <c r="AT311" s="601"/>
      <c r="AU311" s="601"/>
      <c r="AV311" s="601"/>
      <c r="AW311" s="601"/>
      <c r="AX311" s="601"/>
      <c r="AY311" s="601"/>
      <c r="AZ311" s="601"/>
      <c r="BA311" s="601"/>
      <c r="BB311" s="601"/>
      <c r="BC311" s="601"/>
      <c r="BD311" s="602"/>
    </row>
    <row r="312" spans="1:74" s="28" customFormat="1" ht="10.5" customHeight="1" x14ac:dyDescent="0.2">
      <c r="B312" s="160">
        <v>2</v>
      </c>
      <c r="C312" s="586" t="s">
        <v>330</v>
      </c>
      <c r="D312" s="586"/>
      <c r="E312" s="586"/>
      <c r="F312" s="586"/>
      <c r="G312" s="586"/>
      <c r="H312" s="586"/>
      <c r="I312" s="586"/>
      <c r="J312" s="586"/>
      <c r="K312" s="586"/>
      <c r="L312" s="586"/>
      <c r="M312" s="586"/>
      <c r="N312" s="586"/>
      <c r="O312" s="586"/>
      <c r="P312" s="586"/>
      <c r="Q312" s="586"/>
      <c r="R312" s="586"/>
      <c r="S312" s="586"/>
      <c r="T312" s="586"/>
      <c r="U312" s="586"/>
      <c r="V312" s="586"/>
      <c r="W312" s="586"/>
      <c r="X312" s="586"/>
      <c r="Y312" s="586"/>
      <c r="Z312" s="586"/>
      <c r="AA312" s="586"/>
      <c r="AB312" s="586"/>
      <c r="AC312" s="586"/>
      <c r="AD312" s="586"/>
      <c r="AE312" s="586"/>
      <c r="AF312" s="586"/>
      <c r="AG312" s="586"/>
      <c r="AH312" s="586"/>
      <c r="AI312" s="586"/>
      <c r="AJ312" s="586"/>
      <c r="AK312" s="586"/>
      <c r="AL312" s="586"/>
      <c r="AM312" s="586"/>
      <c r="AN312" s="586"/>
      <c r="AO312" s="586"/>
      <c r="AP312" s="586"/>
      <c r="AQ312" s="586"/>
      <c r="AR312" s="586"/>
      <c r="AS312" s="586"/>
      <c r="AT312" s="586"/>
      <c r="AU312" s="586"/>
      <c r="AV312" s="586"/>
      <c r="AW312" s="586"/>
      <c r="AX312" s="586"/>
      <c r="AY312" s="586"/>
      <c r="AZ312" s="586"/>
      <c r="BA312" s="586"/>
      <c r="BB312" s="586"/>
      <c r="BC312" s="586"/>
      <c r="BD312" s="587"/>
    </row>
    <row r="313" spans="1:74" ht="3" customHeight="1" x14ac:dyDescent="0.25">
      <c r="B313" s="156"/>
      <c r="C313" s="156"/>
      <c r="D313" s="156"/>
      <c r="E313" s="156"/>
      <c r="F313" s="156"/>
      <c r="G313" s="156"/>
      <c r="H313" s="156"/>
      <c r="I313" s="156"/>
      <c r="J313" s="156"/>
      <c r="K313" s="156"/>
      <c r="L313" s="156"/>
      <c r="M313" s="156"/>
      <c r="N313" s="156"/>
      <c r="O313" s="156"/>
      <c r="P313" s="156"/>
      <c r="Q313" s="156"/>
      <c r="R313" s="156"/>
      <c r="S313" s="156"/>
      <c r="T313" s="157"/>
      <c r="U313" s="157"/>
      <c r="V313" s="158"/>
      <c r="W313" s="158"/>
      <c r="X313" s="158"/>
      <c r="Y313" s="158"/>
      <c r="Z313" s="158"/>
      <c r="AA313" s="158"/>
      <c r="AB313" s="158"/>
      <c r="AC313" s="158"/>
      <c r="AD313" s="158"/>
      <c r="AE313" s="158"/>
      <c r="AF313" s="158"/>
      <c r="AG313" s="158"/>
      <c r="AH313" s="158"/>
      <c r="AI313" s="158"/>
      <c r="AJ313" s="158"/>
      <c r="AK313" s="158"/>
      <c r="AL313" s="158"/>
      <c r="AM313" s="158"/>
      <c r="AN313" s="158"/>
      <c r="AO313" s="158"/>
      <c r="AP313" s="158"/>
      <c r="AQ313" s="158"/>
      <c r="AR313" s="158"/>
      <c r="AS313" s="158"/>
      <c r="AT313" s="158"/>
      <c r="AU313" s="158"/>
      <c r="AV313" s="158"/>
      <c r="AW313" s="158"/>
      <c r="AX313" s="158"/>
      <c r="AY313" s="158"/>
      <c r="AZ313" s="158"/>
      <c r="BA313" s="158"/>
      <c r="BB313" s="158"/>
      <c r="BC313" s="158"/>
      <c r="BD313" s="158"/>
      <c r="BF313" s="140"/>
      <c r="BG313" s="140"/>
      <c r="BH313" s="126"/>
      <c r="BM313" s="1"/>
      <c r="BN313" s="1"/>
      <c r="BO313" s="1"/>
      <c r="BP313" s="1"/>
      <c r="BQ313" s="1"/>
      <c r="BR313" s="1"/>
      <c r="BS313" s="1"/>
      <c r="BT313" s="1"/>
      <c r="BU313" s="62"/>
      <c r="BV313" s="1"/>
    </row>
    <row r="314" spans="1:74" s="28" customFormat="1" ht="15" customHeight="1" x14ac:dyDescent="0.25">
      <c r="B314" s="566" t="s">
        <v>331</v>
      </c>
      <c r="C314" s="567"/>
      <c r="D314" s="567"/>
      <c r="E314" s="567"/>
      <c r="F314" s="567"/>
      <c r="G314" s="567"/>
      <c r="H314" s="567"/>
      <c r="I314" s="567"/>
      <c r="J314" s="567"/>
      <c r="K314" s="567"/>
      <c r="L314" s="568" t="s">
        <v>77</v>
      </c>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69"/>
      <c r="AL314" s="569"/>
      <c r="AM314" s="569"/>
      <c r="AN314" s="569"/>
      <c r="AO314" s="569"/>
      <c r="AP314" s="569"/>
      <c r="AQ314" s="569"/>
      <c r="AR314" s="569"/>
      <c r="AS314" s="569"/>
      <c r="AT314" s="569"/>
      <c r="AU314" s="569"/>
      <c r="AV314" s="569"/>
      <c r="AW314" s="569"/>
      <c r="AX314" s="569"/>
      <c r="AY314" s="569"/>
      <c r="AZ314" s="569"/>
      <c r="BA314" s="569"/>
      <c r="BB314" s="569"/>
      <c r="BC314" s="569"/>
      <c r="BD314" s="570"/>
      <c r="BF314" s="28" t="s">
        <v>77</v>
      </c>
      <c r="BG314" s="28" t="s">
        <v>332</v>
      </c>
      <c r="BH314" s="28" t="s">
        <v>333</v>
      </c>
      <c r="BU314" s="136"/>
    </row>
    <row r="315" spans="1:74" s="28" customFormat="1" ht="16.5" hidden="1" customHeight="1" x14ac:dyDescent="0.2">
      <c r="A315" s="138"/>
      <c r="B315" s="138"/>
      <c r="C315" s="138"/>
      <c r="D315" s="135"/>
      <c r="E315" s="145" t="s">
        <v>334</v>
      </c>
      <c r="F315" s="146"/>
      <c r="G315" s="146"/>
      <c r="H315" s="146"/>
      <c r="I315" s="146"/>
      <c r="J315" s="146"/>
      <c r="K315" s="146"/>
      <c r="L315" s="146"/>
      <c r="M315" s="146"/>
      <c r="N315" s="146"/>
      <c r="O315" s="146"/>
      <c r="P315" s="146"/>
      <c r="Q315" s="146"/>
      <c r="R315" s="146"/>
      <c r="S315" s="146"/>
      <c r="T315" s="146"/>
      <c r="U315" s="146"/>
      <c r="V315" s="146"/>
      <c r="W315" s="146"/>
      <c r="X315" s="146"/>
      <c r="Y315" s="146"/>
      <c r="Z315" s="146"/>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38"/>
    </row>
    <row r="316" spans="1:74" s="28" customFormat="1" ht="16.5" hidden="1" customHeight="1" x14ac:dyDescent="0.2">
      <c r="A316" s="138"/>
      <c r="B316" s="138"/>
      <c r="C316" s="138"/>
      <c r="D316" s="138"/>
      <c r="E316" s="571" t="s">
        <v>335</v>
      </c>
      <c r="F316" s="572"/>
      <c r="G316" s="572"/>
      <c r="H316" s="572"/>
      <c r="I316" s="572"/>
      <c r="J316" s="572"/>
      <c r="K316" s="572"/>
      <c r="L316" s="572"/>
      <c r="M316" s="572"/>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2"/>
      <c r="AL316" s="572"/>
      <c r="AM316" s="572"/>
      <c r="AN316" s="572"/>
      <c r="AO316" s="572"/>
      <c r="AP316" s="572"/>
      <c r="AQ316" s="572"/>
      <c r="AR316" s="572"/>
      <c r="AS316" s="572"/>
      <c r="AT316" s="572"/>
      <c r="AU316" s="572"/>
      <c r="AV316" s="572"/>
      <c r="AW316" s="572"/>
      <c r="AX316" s="572"/>
      <c r="AY316" s="572"/>
      <c r="AZ316" s="572"/>
      <c r="BA316" s="572"/>
      <c r="BB316" s="572"/>
      <c r="BC316" s="572"/>
      <c r="BD316" s="572"/>
      <c r="BE316" s="138"/>
    </row>
    <row r="317" spans="1:74" s="28" customFormat="1" ht="3" customHeight="1" x14ac:dyDescent="0.2"/>
    <row r="318" spans="1:74" s="28" customFormat="1" ht="12" customHeight="1" x14ac:dyDescent="0.25">
      <c r="C318" s="457" t="s">
        <v>336</v>
      </c>
      <c r="D318" s="458"/>
      <c r="E318" s="458"/>
      <c r="F318" s="458"/>
      <c r="G318" s="458"/>
      <c r="H318" s="458"/>
      <c r="I318" s="458"/>
      <c r="J318" s="458"/>
      <c r="K318" s="458"/>
      <c r="L318" s="458"/>
      <c r="M318" s="458"/>
      <c r="N318" s="458"/>
      <c r="O318" s="458"/>
      <c r="P318" s="458"/>
      <c r="Q318" s="458"/>
      <c r="R318" s="458"/>
      <c r="S318" s="458"/>
      <c r="T318" s="458"/>
      <c r="U318" s="458"/>
      <c r="V318" s="459"/>
      <c r="W318" s="460" t="s">
        <v>337</v>
      </c>
      <c r="X318" s="458"/>
      <c r="Y318" s="458"/>
      <c r="Z318" s="458"/>
      <c r="AA318" s="458"/>
      <c r="AB318" s="458"/>
      <c r="AC318" s="458"/>
      <c r="AD318" s="458"/>
      <c r="AE318" s="458"/>
      <c r="AF318" s="458"/>
      <c r="AG318" s="458"/>
      <c r="AH318" s="458"/>
      <c r="AI318" s="458"/>
      <c r="AJ318" s="458"/>
      <c r="AK318" s="458"/>
      <c r="AL318" s="458"/>
      <c r="AM318" s="458"/>
      <c r="AN318" s="458"/>
      <c r="AO318" s="458"/>
      <c r="AP318" s="458"/>
      <c r="AQ318" s="458"/>
      <c r="AR318" s="458"/>
      <c r="AS318" s="459"/>
      <c r="AT318" s="485" t="s">
        <v>338</v>
      </c>
      <c r="AU318" s="486"/>
      <c r="AV318" s="486"/>
      <c r="AW318" s="486"/>
      <c r="AX318" s="486"/>
      <c r="AY318" s="486"/>
      <c r="AZ318" s="486"/>
      <c r="BA318" s="486"/>
      <c r="BB318" s="486"/>
      <c r="BC318" s="486"/>
      <c r="BD318" s="463"/>
    </row>
    <row r="319" spans="1:74" s="28" customFormat="1" ht="19.5" customHeight="1" x14ac:dyDescent="0.25">
      <c r="C319" s="400"/>
      <c r="D319" s="401"/>
      <c r="E319" s="401"/>
      <c r="F319" s="401"/>
      <c r="G319" s="401"/>
      <c r="H319" s="401"/>
      <c r="I319" s="401"/>
      <c r="J319" s="401"/>
      <c r="K319" s="401"/>
      <c r="L319" s="401"/>
      <c r="M319" s="401"/>
      <c r="N319" s="401"/>
      <c r="O319" s="401"/>
      <c r="P319" s="401"/>
      <c r="Q319" s="401"/>
      <c r="R319" s="401"/>
      <c r="S319" s="401"/>
      <c r="T319" s="401"/>
      <c r="U319" s="401"/>
      <c r="V319" s="402"/>
      <c r="W319" s="394"/>
      <c r="X319" s="395"/>
      <c r="Y319" s="395"/>
      <c r="Z319" s="395"/>
      <c r="AA319" s="395"/>
      <c r="AB319" s="395"/>
      <c r="AC319" s="395"/>
      <c r="AD319" s="395"/>
      <c r="AE319" s="395"/>
      <c r="AF319" s="395"/>
      <c r="AG319" s="395"/>
      <c r="AH319" s="395"/>
      <c r="AI319" s="395"/>
      <c r="AJ319" s="395"/>
      <c r="AK319" s="395"/>
      <c r="AL319" s="395"/>
      <c r="AM319" s="395"/>
      <c r="AN319" s="395"/>
      <c r="AO319" s="395"/>
      <c r="AP319" s="395"/>
      <c r="AQ319" s="395"/>
      <c r="AR319" s="395"/>
      <c r="AS319" s="396"/>
      <c r="AT319" s="394"/>
      <c r="AU319" s="395"/>
      <c r="AV319" s="395"/>
      <c r="AW319" s="395"/>
      <c r="AX319" s="395"/>
      <c r="AY319" s="395"/>
      <c r="AZ319" s="395"/>
      <c r="BA319" s="395"/>
      <c r="BB319" s="395"/>
      <c r="BC319" s="395"/>
      <c r="BD319" s="397"/>
    </row>
    <row r="320" spans="1:74" s="28" customFormat="1" ht="19.5" customHeight="1" x14ac:dyDescent="0.25">
      <c r="C320" s="400"/>
      <c r="D320" s="401"/>
      <c r="E320" s="401"/>
      <c r="F320" s="401"/>
      <c r="G320" s="401"/>
      <c r="H320" s="401"/>
      <c r="I320" s="401"/>
      <c r="J320" s="401"/>
      <c r="K320" s="401"/>
      <c r="L320" s="401"/>
      <c r="M320" s="401"/>
      <c r="N320" s="401"/>
      <c r="O320" s="401"/>
      <c r="P320" s="401"/>
      <c r="Q320" s="401"/>
      <c r="R320" s="401"/>
      <c r="S320" s="401"/>
      <c r="T320" s="401"/>
      <c r="U320" s="401"/>
      <c r="V320" s="402"/>
      <c r="W320" s="394"/>
      <c r="X320" s="395"/>
      <c r="Y320" s="395"/>
      <c r="Z320" s="395"/>
      <c r="AA320" s="395"/>
      <c r="AB320" s="395"/>
      <c r="AC320" s="395"/>
      <c r="AD320" s="395"/>
      <c r="AE320" s="395"/>
      <c r="AF320" s="395"/>
      <c r="AG320" s="395"/>
      <c r="AH320" s="395"/>
      <c r="AI320" s="395"/>
      <c r="AJ320" s="395"/>
      <c r="AK320" s="395"/>
      <c r="AL320" s="395"/>
      <c r="AM320" s="395"/>
      <c r="AN320" s="395"/>
      <c r="AO320" s="395"/>
      <c r="AP320" s="395"/>
      <c r="AQ320" s="395"/>
      <c r="AR320" s="395"/>
      <c r="AS320" s="396"/>
      <c r="AT320" s="394"/>
      <c r="AU320" s="395"/>
      <c r="AV320" s="395"/>
      <c r="AW320" s="395"/>
      <c r="AX320" s="395"/>
      <c r="AY320" s="395"/>
      <c r="AZ320" s="395"/>
      <c r="BA320" s="395"/>
      <c r="BB320" s="395"/>
      <c r="BC320" s="395"/>
      <c r="BD320" s="397"/>
    </row>
    <row r="321" spans="1:61" s="28" customFormat="1" ht="19.5" customHeight="1" x14ac:dyDescent="0.25">
      <c r="C321" s="400"/>
      <c r="D321" s="401"/>
      <c r="E321" s="401"/>
      <c r="F321" s="401"/>
      <c r="G321" s="401"/>
      <c r="H321" s="401"/>
      <c r="I321" s="401"/>
      <c r="J321" s="401"/>
      <c r="K321" s="401"/>
      <c r="L321" s="401"/>
      <c r="M321" s="401"/>
      <c r="N321" s="401"/>
      <c r="O321" s="401"/>
      <c r="P321" s="401"/>
      <c r="Q321" s="401"/>
      <c r="R321" s="401"/>
      <c r="S321" s="401"/>
      <c r="T321" s="401"/>
      <c r="U321" s="401"/>
      <c r="V321" s="402"/>
      <c r="W321" s="394"/>
      <c r="X321" s="395"/>
      <c r="Y321" s="395"/>
      <c r="Z321" s="395"/>
      <c r="AA321" s="395"/>
      <c r="AB321" s="395"/>
      <c r="AC321" s="395"/>
      <c r="AD321" s="395"/>
      <c r="AE321" s="395"/>
      <c r="AF321" s="395"/>
      <c r="AG321" s="395"/>
      <c r="AH321" s="395"/>
      <c r="AI321" s="395"/>
      <c r="AJ321" s="395"/>
      <c r="AK321" s="395"/>
      <c r="AL321" s="395"/>
      <c r="AM321" s="395"/>
      <c r="AN321" s="395"/>
      <c r="AO321" s="395"/>
      <c r="AP321" s="395"/>
      <c r="AQ321" s="395"/>
      <c r="AR321" s="395"/>
      <c r="AS321" s="396"/>
      <c r="AT321" s="394"/>
      <c r="AU321" s="395"/>
      <c r="AV321" s="395"/>
      <c r="AW321" s="395"/>
      <c r="AX321" s="395"/>
      <c r="AY321" s="395"/>
      <c r="AZ321" s="395"/>
      <c r="BA321" s="395"/>
      <c r="BB321" s="395"/>
      <c r="BC321" s="395"/>
      <c r="BD321" s="397"/>
    </row>
    <row r="322" spans="1:61" s="28" customFormat="1" ht="19.5" customHeight="1" x14ac:dyDescent="0.25">
      <c r="C322" s="400"/>
      <c r="D322" s="401"/>
      <c r="E322" s="401"/>
      <c r="F322" s="401"/>
      <c r="G322" s="401"/>
      <c r="H322" s="401"/>
      <c r="I322" s="401"/>
      <c r="J322" s="401"/>
      <c r="K322" s="401"/>
      <c r="L322" s="401"/>
      <c r="M322" s="401"/>
      <c r="N322" s="401"/>
      <c r="O322" s="401"/>
      <c r="P322" s="401"/>
      <c r="Q322" s="401"/>
      <c r="R322" s="401"/>
      <c r="S322" s="401"/>
      <c r="T322" s="401"/>
      <c r="U322" s="401"/>
      <c r="V322" s="402"/>
      <c r="W322" s="394"/>
      <c r="X322" s="395"/>
      <c r="Y322" s="395"/>
      <c r="Z322" s="395"/>
      <c r="AA322" s="395"/>
      <c r="AB322" s="395"/>
      <c r="AC322" s="395"/>
      <c r="AD322" s="395"/>
      <c r="AE322" s="395"/>
      <c r="AF322" s="395"/>
      <c r="AG322" s="395"/>
      <c r="AH322" s="395"/>
      <c r="AI322" s="395"/>
      <c r="AJ322" s="395"/>
      <c r="AK322" s="395"/>
      <c r="AL322" s="395"/>
      <c r="AM322" s="395"/>
      <c r="AN322" s="395"/>
      <c r="AO322" s="395"/>
      <c r="AP322" s="395"/>
      <c r="AQ322" s="395"/>
      <c r="AR322" s="395"/>
      <c r="AS322" s="396"/>
      <c r="AT322" s="394"/>
      <c r="AU322" s="395"/>
      <c r="AV322" s="395"/>
      <c r="AW322" s="395"/>
      <c r="AX322" s="395"/>
      <c r="AY322" s="395"/>
      <c r="AZ322" s="395"/>
      <c r="BA322" s="395"/>
      <c r="BB322" s="395"/>
      <c r="BC322" s="395"/>
      <c r="BD322" s="397"/>
    </row>
    <row r="323" spans="1:61" s="28" customFormat="1" ht="19.5" customHeight="1" x14ac:dyDescent="0.25">
      <c r="C323" s="400"/>
      <c r="D323" s="401"/>
      <c r="E323" s="401"/>
      <c r="F323" s="401"/>
      <c r="G323" s="401"/>
      <c r="H323" s="401"/>
      <c r="I323" s="401"/>
      <c r="J323" s="401"/>
      <c r="K323" s="401"/>
      <c r="L323" s="401"/>
      <c r="M323" s="401"/>
      <c r="N323" s="401"/>
      <c r="O323" s="401"/>
      <c r="P323" s="401"/>
      <c r="Q323" s="401"/>
      <c r="R323" s="401"/>
      <c r="S323" s="401"/>
      <c r="T323" s="401"/>
      <c r="U323" s="401"/>
      <c r="V323" s="402"/>
      <c r="W323" s="394"/>
      <c r="X323" s="395"/>
      <c r="Y323" s="395"/>
      <c r="Z323" s="395"/>
      <c r="AA323" s="395"/>
      <c r="AB323" s="395"/>
      <c r="AC323" s="395"/>
      <c r="AD323" s="395"/>
      <c r="AE323" s="395"/>
      <c r="AF323" s="395"/>
      <c r="AG323" s="395"/>
      <c r="AH323" s="395"/>
      <c r="AI323" s="395"/>
      <c r="AJ323" s="395"/>
      <c r="AK323" s="395"/>
      <c r="AL323" s="395"/>
      <c r="AM323" s="395"/>
      <c r="AN323" s="395"/>
      <c r="AO323" s="395"/>
      <c r="AP323" s="395"/>
      <c r="AQ323" s="395"/>
      <c r="AR323" s="395"/>
      <c r="AS323" s="396"/>
      <c r="AT323" s="394"/>
      <c r="AU323" s="395"/>
      <c r="AV323" s="395"/>
      <c r="AW323" s="395"/>
      <c r="AX323" s="395"/>
      <c r="AY323" s="395"/>
      <c r="AZ323" s="395"/>
      <c r="BA323" s="395"/>
      <c r="BB323" s="395"/>
      <c r="BC323" s="395"/>
      <c r="BD323" s="397"/>
    </row>
    <row r="324" spans="1:61" s="28" customFormat="1" ht="3" customHeight="1" x14ac:dyDescent="0.2"/>
    <row r="325" spans="1:61" s="136" customFormat="1" ht="15" customHeight="1" x14ac:dyDescent="0.25">
      <c r="A325" s="154"/>
      <c r="B325" s="155" t="s">
        <v>339</v>
      </c>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F325" s="143"/>
      <c r="BG325" s="144"/>
    </row>
    <row r="326" spans="1:61" s="136" customFormat="1" ht="15" customHeight="1" x14ac:dyDescent="0.2">
      <c r="A326" s="154"/>
      <c r="B326" s="155"/>
      <c r="C326" s="389" t="s">
        <v>77</v>
      </c>
      <c r="D326" s="390"/>
      <c r="E326" s="390"/>
      <c r="F326" s="390"/>
      <c r="G326" s="390"/>
      <c r="H326" s="390"/>
      <c r="I326" s="390"/>
      <c r="J326" s="390"/>
      <c r="K326" s="390"/>
      <c r="L326" s="390"/>
      <c r="M326" s="390"/>
      <c r="N326" s="390"/>
      <c r="O326" s="390"/>
      <c r="P326" s="390"/>
      <c r="Q326" s="390"/>
      <c r="R326" s="390"/>
      <c r="S326" s="390"/>
      <c r="T326" s="390"/>
      <c r="U326" s="390"/>
      <c r="V326" s="390"/>
      <c r="W326" s="390"/>
      <c r="X326" s="390"/>
      <c r="Y326" s="390"/>
      <c r="Z326" s="390"/>
      <c r="AA326" s="390"/>
      <c r="AB326" s="390"/>
      <c r="AC326" s="390"/>
      <c r="AD326" s="390"/>
      <c r="AE326" s="390"/>
      <c r="AF326" s="390"/>
      <c r="AG326" s="390"/>
      <c r="AH326" s="390"/>
      <c r="AI326" s="390"/>
      <c r="AJ326" s="390"/>
      <c r="AK326" s="390"/>
      <c r="AL326" s="390"/>
      <c r="AM326" s="390"/>
      <c r="AN326" s="390"/>
      <c r="AO326" s="390"/>
      <c r="AP326" s="390"/>
      <c r="AQ326" s="390"/>
      <c r="AR326" s="391"/>
      <c r="AS326" s="137"/>
      <c r="AT326" s="137"/>
      <c r="AU326" s="137"/>
      <c r="AV326" s="137"/>
      <c r="AW326" s="137"/>
      <c r="AX326" s="137"/>
      <c r="AY326" s="137"/>
      <c r="AZ326" s="137"/>
      <c r="BA326" s="137"/>
      <c r="BB326" s="137"/>
      <c r="BC326" s="137"/>
      <c r="BD326" s="137"/>
      <c r="BF326" s="28" t="s">
        <v>77</v>
      </c>
      <c r="BG326" s="144" t="s">
        <v>340</v>
      </c>
      <c r="BH326" s="136" t="s">
        <v>341</v>
      </c>
      <c r="BI326" s="136" t="s">
        <v>342</v>
      </c>
    </row>
    <row r="327" spans="1:61" s="28" customFormat="1" ht="9" customHeight="1" x14ac:dyDescent="0.2">
      <c r="B327" s="161"/>
      <c r="C327" s="597" t="str">
        <f>IF(C326=BH326,"Viz § 62 zákona č. 125/2008 Sb., o přeměnách obchodních společností a družstev, ve znění pozdějších předpisů.",IF(C326=BI326,"Viz § 61 zákona č. 125/2008 Sb.",""))</f>
        <v/>
      </c>
      <c r="D327" s="597"/>
      <c r="E327" s="597"/>
      <c r="F327" s="597"/>
      <c r="G327" s="597"/>
      <c r="H327" s="597"/>
      <c r="I327" s="597"/>
      <c r="J327" s="597"/>
      <c r="K327" s="597"/>
      <c r="L327" s="597"/>
      <c r="M327" s="597"/>
      <c r="N327" s="597"/>
      <c r="O327" s="597"/>
      <c r="P327" s="597"/>
      <c r="Q327" s="597"/>
      <c r="R327" s="597"/>
      <c r="S327" s="597"/>
      <c r="T327" s="597"/>
      <c r="U327" s="597"/>
      <c r="V327" s="597"/>
      <c r="W327" s="597"/>
      <c r="X327" s="597"/>
      <c r="Y327" s="597"/>
      <c r="Z327" s="597"/>
      <c r="AA327" s="597"/>
      <c r="AB327" s="597"/>
      <c r="AC327" s="597"/>
      <c r="AD327" s="597"/>
      <c r="AE327" s="597"/>
      <c r="AF327" s="597"/>
      <c r="AG327" s="597"/>
      <c r="AH327" s="597"/>
      <c r="AI327" s="597"/>
      <c r="AJ327" s="597"/>
      <c r="AK327" s="597"/>
      <c r="AL327" s="597"/>
      <c r="AM327" s="597"/>
      <c r="AN327" s="597"/>
      <c r="AO327" s="597"/>
      <c r="AP327" s="597"/>
      <c r="AQ327" s="597"/>
      <c r="AR327" s="597"/>
      <c r="AS327" s="597"/>
      <c r="AT327" s="597"/>
      <c r="AU327" s="597"/>
      <c r="AV327" s="597"/>
      <c r="AW327" s="597"/>
      <c r="AX327" s="597"/>
      <c r="AY327" s="597"/>
      <c r="AZ327" s="597"/>
      <c r="BA327" s="597"/>
      <c r="BB327" s="597"/>
      <c r="BC327" s="597"/>
      <c r="BD327" s="597"/>
    </row>
    <row r="328" spans="1:61" s="148" customFormat="1" ht="16.5" hidden="1" customHeight="1" x14ac:dyDescent="0.2">
      <c r="A328" s="146"/>
      <c r="B328" s="146"/>
      <c r="C328" s="146"/>
      <c r="D328" s="147"/>
      <c r="E328" s="145" t="s">
        <v>343</v>
      </c>
      <c r="F328" s="146"/>
      <c r="G328" s="146"/>
      <c r="H328" s="146"/>
      <c r="I328" s="146"/>
      <c r="J328" s="146"/>
      <c r="K328" s="146"/>
      <c r="L328" s="146"/>
      <c r="M328" s="146"/>
      <c r="N328" s="146"/>
      <c r="O328" s="146"/>
      <c r="P328" s="146"/>
      <c r="Q328" s="146"/>
      <c r="R328" s="146"/>
      <c r="S328" s="146"/>
      <c r="T328" s="146"/>
      <c r="U328" s="146"/>
      <c r="V328" s="146"/>
      <c r="W328" s="146"/>
      <c r="X328" s="146"/>
      <c r="Y328" s="146"/>
      <c r="Z328" s="146"/>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row>
    <row r="329" spans="1:61" s="148" customFormat="1" ht="16.5" hidden="1" customHeight="1" x14ac:dyDescent="0.2">
      <c r="A329" s="146"/>
      <c r="B329" s="146"/>
      <c r="C329" s="146"/>
      <c r="D329" s="147"/>
      <c r="E329" s="145" t="s">
        <v>344</v>
      </c>
      <c r="F329" s="146"/>
      <c r="G329" s="146"/>
      <c r="H329" s="146"/>
      <c r="I329" s="146"/>
      <c r="J329" s="146"/>
      <c r="K329" s="146"/>
      <c r="L329" s="146"/>
      <c r="M329" s="146"/>
      <c r="N329" s="146"/>
      <c r="O329" s="146"/>
      <c r="P329" s="146"/>
      <c r="Q329" s="146"/>
      <c r="R329" s="146"/>
      <c r="S329" s="146"/>
      <c r="T329" s="146"/>
      <c r="U329" s="146"/>
      <c r="V329" s="146"/>
      <c r="W329" s="146"/>
      <c r="X329" s="146"/>
      <c r="Y329" s="146"/>
      <c r="Z329" s="146"/>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row>
    <row r="330" spans="1:61" s="148" customFormat="1" ht="16.5" hidden="1" customHeight="1" x14ac:dyDescent="0.2">
      <c r="A330" s="146"/>
      <c r="B330" s="146"/>
      <c r="C330" s="146"/>
      <c r="D330" s="146"/>
      <c r="E330" s="571" t="s">
        <v>345</v>
      </c>
      <c r="F330" s="572"/>
      <c r="G330" s="572"/>
      <c r="H330" s="572"/>
      <c r="I330" s="572"/>
      <c r="J330" s="572"/>
      <c r="K330" s="572"/>
      <c r="L330" s="572"/>
      <c r="M330" s="572"/>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2"/>
      <c r="AL330" s="572"/>
      <c r="AM330" s="572"/>
      <c r="AN330" s="572"/>
      <c r="AO330" s="572"/>
      <c r="AP330" s="572"/>
      <c r="AQ330" s="572"/>
      <c r="AR330" s="572"/>
      <c r="AS330" s="572"/>
      <c r="AT330" s="572"/>
      <c r="AU330" s="572"/>
      <c r="AV330" s="572"/>
      <c r="AW330" s="572"/>
      <c r="AX330" s="572"/>
      <c r="AY330" s="572"/>
      <c r="AZ330" s="572"/>
      <c r="BA330" s="572"/>
      <c r="BB330" s="572"/>
      <c r="BC330" s="572"/>
      <c r="BD330" s="572"/>
      <c r="BE330" s="146"/>
    </row>
    <row r="331" spans="1:61" s="28" customFormat="1" ht="3" hidden="1" customHeight="1" x14ac:dyDescent="0.2">
      <c r="A331" s="138"/>
      <c r="B331" s="138"/>
      <c r="C331" s="149"/>
      <c r="D331" s="149"/>
      <c r="E331" s="150"/>
      <c r="F331" s="151"/>
      <c r="G331" s="151"/>
      <c r="H331" s="151"/>
      <c r="I331" s="151"/>
      <c r="J331" s="151"/>
      <c r="K331" s="151"/>
      <c r="L331" s="151"/>
      <c r="M331" s="151"/>
      <c r="N331" s="151"/>
      <c r="O331" s="151"/>
      <c r="P331" s="151"/>
      <c r="Q331" s="151"/>
      <c r="R331" s="151"/>
      <c r="S331" s="151"/>
      <c r="T331" s="151"/>
      <c r="U331" s="151"/>
      <c r="V331" s="151"/>
      <c r="W331" s="151"/>
      <c r="X331" s="151"/>
      <c r="Y331" s="151"/>
      <c r="Z331" s="151"/>
      <c r="AA331" s="151"/>
      <c r="AB331" s="151"/>
      <c r="AC331" s="151"/>
      <c r="AD331" s="151"/>
      <c r="AE331" s="151"/>
      <c r="AF331" s="151"/>
      <c r="AG331" s="151"/>
      <c r="AH331" s="151"/>
      <c r="AI331" s="151"/>
      <c r="AJ331" s="151"/>
      <c r="AK331" s="151"/>
      <c r="AL331" s="151"/>
      <c r="AM331" s="151"/>
      <c r="AN331" s="151"/>
      <c r="AO331" s="151"/>
      <c r="AP331" s="151"/>
      <c r="AQ331" s="151"/>
      <c r="AR331" s="151"/>
      <c r="AS331" s="151"/>
      <c r="AT331" s="152"/>
      <c r="AU331" s="152"/>
      <c r="AV331" s="152"/>
      <c r="AW331" s="152"/>
      <c r="AX331" s="152"/>
      <c r="AY331" s="152"/>
      <c r="AZ331" s="152"/>
      <c r="BA331" s="152"/>
      <c r="BB331" s="152"/>
      <c r="BC331" s="152"/>
      <c r="BD331" s="152"/>
      <c r="BE331" s="138"/>
    </row>
    <row r="332" spans="1:61" s="28" customFormat="1" ht="12" customHeight="1" x14ac:dyDescent="0.25">
      <c r="C332" s="457" t="s">
        <v>346</v>
      </c>
      <c r="D332" s="458"/>
      <c r="E332" s="458"/>
      <c r="F332" s="458"/>
      <c r="G332" s="458"/>
      <c r="H332" s="458"/>
      <c r="I332" s="458"/>
      <c r="J332" s="458"/>
      <c r="K332" s="458"/>
      <c r="L332" s="458"/>
      <c r="M332" s="458"/>
      <c r="N332" s="458"/>
      <c r="O332" s="458"/>
      <c r="P332" s="458"/>
      <c r="Q332" s="458"/>
      <c r="R332" s="458"/>
      <c r="S332" s="458"/>
      <c r="T332" s="458"/>
      <c r="U332" s="458"/>
      <c r="V332" s="459"/>
      <c r="W332" s="460" t="s">
        <v>347</v>
      </c>
      <c r="X332" s="458"/>
      <c r="Y332" s="458"/>
      <c r="Z332" s="458"/>
      <c r="AA332" s="458"/>
      <c r="AB332" s="458"/>
      <c r="AC332" s="458"/>
      <c r="AD332" s="458"/>
      <c r="AE332" s="458"/>
      <c r="AF332" s="458"/>
      <c r="AG332" s="458"/>
      <c r="AH332" s="458"/>
      <c r="AI332" s="458"/>
      <c r="AJ332" s="458"/>
      <c r="AK332" s="458"/>
      <c r="AL332" s="458"/>
      <c r="AM332" s="458"/>
      <c r="AN332" s="458"/>
      <c r="AO332" s="458"/>
      <c r="AP332" s="458"/>
      <c r="AQ332" s="458"/>
      <c r="AR332" s="458"/>
      <c r="AS332" s="459"/>
      <c r="AT332" s="485" t="s">
        <v>348</v>
      </c>
      <c r="AU332" s="486"/>
      <c r="AV332" s="486"/>
      <c r="AW332" s="486"/>
      <c r="AX332" s="486"/>
      <c r="AY332" s="486"/>
      <c r="AZ332" s="486"/>
      <c r="BA332" s="486"/>
      <c r="BB332" s="486"/>
      <c r="BC332" s="486"/>
      <c r="BD332" s="463"/>
    </row>
    <row r="333" spans="1:61" s="28" customFormat="1" ht="19.5" customHeight="1" x14ac:dyDescent="0.25">
      <c r="C333" s="400"/>
      <c r="D333" s="401"/>
      <c r="E333" s="401"/>
      <c r="F333" s="401"/>
      <c r="G333" s="401"/>
      <c r="H333" s="401"/>
      <c r="I333" s="401"/>
      <c r="J333" s="401"/>
      <c r="K333" s="401"/>
      <c r="L333" s="401"/>
      <c r="M333" s="401"/>
      <c r="N333" s="401"/>
      <c r="O333" s="401"/>
      <c r="P333" s="401"/>
      <c r="Q333" s="401"/>
      <c r="R333" s="401"/>
      <c r="S333" s="401"/>
      <c r="T333" s="401"/>
      <c r="U333" s="401"/>
      <c r="V333" s="402"/>
      <c r="W333" s="394"/>
      <c r="X333" s="395"/>
      <c r="Y333" s="395"/>
      <c r="Z333" s="395"/>
      <c r="AA333" s="395"/>
      <c r="AB333" s="395"/>
      <c r="AC333" s="395"/>
      <c r="AD333" s="395"/>
      <c r="AE333" s="395"/>
      <c r="AF333" s="395"/>
      <c r="AG333" s="395"/>
      <c r="AH333" s="395"/>
      <c r="AI333" s="395"/>
      <c r="AJ333" s="395"/>
      <c r="AK333" s="395"/>
      <c r="AL333" s="395"/>
      <c r="AM333" s="395"/>
      <c r="AN333" s="395"/>
      <c r="AO333" s="395"/>
      <c r="AP333" s="395"/>
      <c r="AQ333" s="395"/>
      <c r="AR333" s="395"/>
      <c r="AS333" s="396"/>
      <c r="AT333" s="394"/>
      <c r="AU333" s="395"/>
      <c r="AV333" s="395"/>
      <c r="AW333" s="395"/>
      <c r="AX333" s="395"/>
      <c r="AY333" s="395"/>
      <c r="AZ333" s="395"/>
      <c r="BA333" s="395"/>
      <c r="BB333" s="395"/>
      <c r="BC333" s="395"/>
      <c r="BD333" s="397"/>
    </row>
    <row r="334" spans="1:61" s="28" customFormat="1" ht="19.5" customHeight="1" x14ac:dyDescent="0.25">
      <c r="C334" s="400"/>
      <c r="D334" s="401"/>
      <c r="E334" s="401"/>
      <c r="F334" s="401"/>
      <c r="G334" s="401"/>
      <c r="H334" s="401"/>
      <c r="I334" s="401"/>
      <c r="J334" s="401"/>
      <c r="K334" s="401"/>
      <c r="L334" s="401"/>
      <c r="M334" s="401"/>
      <c r="N334" s="401"/>
      <c r="O334" s="401"/>
      <c r="P334" s="401"/>
      <c r="Q334" s="401"/>
      <c r="R334" s="401"/>
      <c r="S334" s="401"/>
      <c r="T334" s="401"/>
      <c r="U334" s="401"/>
      <c r="V334" s="402"/>
      <c r="W334" s="394"/>
      <c r="X334" s="395"/>
      <c r="Y334" s="395"/>
      <c r="Z334" s="395"/>
      <c r="AA334" s="395"/>
      <c r="AB334" s="395"/>
      <c r="AC334" s="395"/>
      <c r="AD334" s="395"/>
      <c r="AE334" s="395"/>
      <c r="AF334" s="395"/>
      <c r="AG334" s="395"/>
      <c r="AH334" s="395"/>
      <c r="AI334" s="395"/>
      <c r="AJ334" s="395"/>
      <c r="AK334" s="395"/>
      <c r="AL334" s="395"/>
      <c r="AM334" s="395"/>
      <c r="AN334" s="395"/>
      <c r="AO334" s="395"/>
      <c r="AP334" s="395"/>
      <c r="AQ334" s="395"/>
      <c r="AR334" s="395"/>
      <c r="AS334" s="396"/>
      <c r="AT334" s="394"/>
      <c r="AU334" s="395"/>
      <c r="AV334" s="395"/>
      <c r="AW334" s="395"/>
      <c r="AX334" s="395"/>
      <c r="AY334" s="395"/>
      <c r="AZ334" s="395"/>
      <c r="BA334" s="395"/>
      <c r="BB334" s="395"/>
      <c r="BC334" s="395"/>
      <c r="BD334" s="397"/>
    </row>
    <row r="335" spans="1:61" s="28" customFormat="1" ht="19.5" customHeight="1" x14ac:dyDescent="0.25">
      <c r="C335" s="400"/>
      <c r="D335" s="401"/>
      <c r="E335" s="401"/>
      <c r="F335" s="401"/>
      <c r="G335" s="401"/>
      <c r="H335" s="401"/>
      <c r="I335" s="401"/>
      <c r="J335" s="401"/>
      <c r="K335" s="401"/>
      <c r="L335" s="401"/>
      <c r="M335" s="401"/>
      <c r="N335" s="401"/>
      <c r="O335" s="401"/>
      <c r="P335" s="401"/>
      <c r="Q335" s="401"/>
      <c r="R335" s="401"/>
      <c r="S335" s="401"/>
      <c r="T335" s="401"/>
      <c r="U335" s="401"/>
      <c r="V335" s="402"/>
      <c r="W335" s="394"/>
      <c r="X335" s="395"/>
      <c r="Y335" s="395"/>
      <c r="Z335" s="395"/>
      <c r="AA335" s="395"/>
      <c r="AB335" s="395"/>
      <c r="AC335" s="395"/>
      <c r="AD335" s="395"/>
      <c r="AE335" s="395"/>
      <c r="AF335" s="395"/>
      <c r="AG335" s="395"/>
      <c r="AH335" s="395"/>
      <c r="AI335" s="395"/>
      <c r="AJ335" s="395"/>
      <c r="AK335" s="395"/>
      <c r="AL335" s="395"/>
      <c r="AM335" s="395"/>
      <c r="AN335" s="395"/>
      <c r="AO335" s="395"/>
      <c r="AP335" s="395"/>
      <c r="AQ335" s="395"/>
      <c r="AR335" s="395"/>
      <c r="AS335" s="396"/>
      <c r="AT335" s="394"/>
      <c r="AU335" s="395"/>
      <c r="AV335" s="395"/>
      <c r="AW335" s="395"/>
      <c r="AX335" s="395"/>
      <c r="AY335" s="395"/>
      <c r="AZ335" s="395"/>
      <c r="BA335" s="395"/>
      <c r="BB335" s="395"/>
      <c r="BC335" s="395"/>
      <c r="BD335" s="397"/>
    </row>
    <row r="336" spans="1:61" s="28" customFormat="1" ht="19.5" customHeight="1" x14ac:dyDescent="0.25">
      <c r="C336" s="400"/>
      <c r="D336" s="401"/>
      <c r="E336" s="401"/>
      <c r="F336" s="401"/>
      <c r="G336" s="401"/>
      <c r="H336" s="401"/>
      <c r="I336" s="401"/>
      <c r="J336" s="401"/>
      <c r="K336" s="401"/>
      <c r="L336" s="401"/>
      <c r="M336" s="401"/>
      <c r="N336" s="401"/>
      <c r="O336" s="401"/>
      <c r="P336" s="401"/>
      <c r="Q336" s="401"/>
      <c r="R336" s="401"/>
      <c r="S336" s="401"/>
      <c r="T336" s="401"/>
      <c r="U336" s="401"/>
      <c r="V336" s="402"/>
      <c r="W336" s="394"/>
      <c r="X336" s="395"/>
      <c r="Y336" s="395"/>
      <c r="Z336" s="395"/>
      <c r="AA336" s="395"/>
      <c r="AB336" s="395"/>
      <c r="AC336" s="395"/>
      <c r="AD336" s="395"/>
      <c r="AE336" s="395"/>
      <c r="AF336" s="395"/>
      <c r="AG336" s="395"/>
      <c r="AH336" s="395"/>
      <c r="AI336" s="395"/>
      <c r="AJ336" s="395"/>
      <c r="AK336" s="395"/>
      <c r="AL336" s="395"/>
      <c r="AM336" s="395"/>
      <c r="AN336" s="395"/>
      <c r="AO336" s="395"/>
      <c r="AP336" s="395"/>
      <c r="AQ336" s="395"/>
      <c r="AR336" s="395"/>
      <c r="AS336" s="396"/>
      <c r="AT336" s="394"/>
      <c r="AU336" s="395"/>
      <c r="AV336" s="395"/>
      <c r="AW336" s="395"/>
      <c r="AX336" s="395"/>
      <c r="AY336" s="395"/>
      <c r="AZ336" s="395"/>
      <c r="BA336" s="395"/>
      <c r="BB336" s="395"/>
      <c r="BC336" s="395"/>
      <c r="BD336" s="397"/>
    </row>
    <row r="337" spans="1:74" s="28" customFormat="1" ht="19.5" customHeight="1" x14ac:dyDescent="0.25">
      <c r="C337" s="400"/>
      <c r="D337" s="401"/>
      <c r="E337" s="401"/>
      <c r="F337" s="401"/>
      <c r="G337" s="401"/>
      <c r="H337" s="401"/>
      <c r="I337" s="401"/>
      <c r="J337" s="401"/>
      <c r="K337" s="401"/>
      <c r="L337" s="401"/>
      <c r="M337" s="401"/>
      <c r="N337" s="401"/>
      <c r="O337" s="401"/>
      <c r="P337" s="401"/>
      <c r="Q337" s="401"/>
      <c r="R337" s="401"/>
      <c r="S337" s="401"/>
      <c r="T337" s="401"/>
      <c r="U337" s="401"/>
      <c r="V337" s="402"/>
      <c r="W337" s="394"/>
      <c r="X337" s="395"/>
      <c r="Y337" s="395"/>
      <c r="Z337" s="395"/>
      <c r="AA337" s="395"/>
      <c r="AB337" s="395"/>
      <c r="AC337" s="395"/>
      <c r="AD337" s="395"/>
      <c r="AE337" s="395"/>
      <c r="AF337" s="395"/>
      <c r="AG337" s="395"/>
      <c r="AH337" s="395"/>
      <c r="AI337" s="395"/>
      <c r="AJ337" s="395"/>
      <c r="AK337" s="395"/>
      <c r="AL337" s="395"/>
      <c r="AM337" s="395"/>
      <c r="AN337" s="395"/>
      <c r="AO337" s="395"/>
      <c r="AP337" s="395"/>
      <c r="AQ337" s="395"/>
      <c r="AR337" s="395"/>
      <c r="AS337" s="396"/>
      <c r="AT337" s="394"/>
      <c r="AU337" s="395"/>
      <c r="AV337" s="395"/>
      <c r="AW337" s="395"/>
      <c r="AX337" s="395"/>
      <c r="AY337" s="395"/>
      <c r="AZ337" s="395"/>
      <c r="BA337" s="395"/>
      <c r="BB337" s="395"/>
      <c r="BC337" s="395"/>
      <c r="BD337" s="397"/>
    </row>
    <row r="338" spans="1:74" s="28" customFormat="1" ht="3" customHeight="1" x14ac:dyDescent="0.2"/>
    <row r="339" spans="1:74" s="28" customFormat="1" ht="12" hidden="1" customHeight="1" x14ac:dyDescent="0.2">
      <c r="B339" s="161">
        <v>3</v>
      </c>
      <c r="C339" s="387" t="s">
        <v>349</v>
      </c>
      <c r="D339" s="387"/>
      <c r="E339" s="387"/>
      <c r="F339" s="387"/>
      <c r="G339" s="387"/>
      <c r="H339" s="387"/>
      <c r="I339" s="387"/>
      <c r="J339" s="387"/>
      <c r="K339" s="387"/>
      <c r="L339" s="387"/>
      <c r="M339" s="387"/>
      <c r="N339" s="387"/>
      <c r="O339" s="387"/>
      <c r="P339" s="387"/>
      <c r="Q339" s="387"/>
      <c r="R339" s="387"/>
      <c r="S339" s="387"/>
      <c r="T339" s="387"/>
      <c r="U339" s="387"/>
      <c r="V339" s="387"/>
      <c r="W339" s="387"/>
      <c r="X339" s="387"/>
      <c r="Y339" s="387"/>
      <c r="Z339" s="387"/>
      <c r="AA339" s="387"/>
      <c r="AB339" s="387"/>
      <c r="AC339" s="387"/>
      <c r="AD339" s="387"/>
      <c r="AE339" s="387"/>
      <c r="AF339" s="387"/>
      <c r="AG339" s="387"/>
      <c r="AH339" s="387"/>
      <c r="AI339" s="387"/>
      <c r="AJ339" s="387"/>
      <c r="AK339" s="387"/>
      <c r="AL339" s="387"/>
      <c r="AM339" s="387"/>
      <c r="AN339" s="387"/>
      <c r="AO339" s="387"/>
      <c r="AP339" s="387"/>
      <c r="AQ339" s="387"/>
      <c r="AR339" s="387"/>
      <c r="AS339" s="387"/>
      <c r="AT339" s="387"/>
      <c r="AU339" s="387"/>
      <c r="AV339" s="387"/>
      <c r="AW339" s="387"/>
      <c r="AX339" s="387"/>
      <c r="AY339" s="387"/>
      <c r="AZ339" s="387"/>
      <c r="BA339" s="387"/>
      <c r="BB339" s="387"/>
      <c r="BC339" s="387"/>
      <c r="BD339" s="387"/>
    </row>
    <row r="340" spans="1:74" s="28" customFormat="1" ht="12" hidden="1" customHeight="1" x14ac:dyDescent="0.2">
      <c r="B340" s="161">
        <v>4</v>
      </c>
      <c r="C340" s="387" t="s">
        <v>350</v>
      </c>
      <c r="D340" s="387"/>
      <c r="E340" s="387"/>
      <c r="F340" s="387"/>
      <c r="G340" s="387"/>
      <c r="H340" s="387"/>
      <c r="I340" s="387"/>
      <c r="J340" s="387"/>
      <c r="K340" s="387"/>
      <c r="L340" s="387"/>
      <c r="M340" s="387"/>
      <c r="N340" s="387"/>
      <c r="O340" s="387"/>
      <c r="P340" s="387"/>
      <c r="Q340" s="387"/>
      <c r="R340" s="387"/>
      <c r="S340" s="387"/>
      <c r="T340" s="387"/>
      <c r="U340" s="387"/>
      <c r="V340" s="387"/>
      <c r="W340" s="387"/>
      <c r="X340" s="387"/>
      <c r="Y340" s="387"/>
      <c r="Z340" s="387"/>
      <c r="AA340" s="387"/>
      <c r="AB340" s="387"/>
      <c r="AC340" s="387"/>
      <c r="AD340" s="387"/>
      <c r="AE340" s="387"/>
      <c r="AF340" s="387"/>
      <c r="AG340" s="387"/>
      <c r="AH340" s="387"/>
      <c r="AI340" s="387"/>
      <c r="AJ340" s="387"/>
      <c r="AK340" s="387"/>
      <c r="AL340" s="387"/>
      <c r="AM340" s="387"/>
      <c r="AN340" s="387"/>
      <c r="AO340" s="387"/>
      <c r="AP340" s="387"/>
      <c r="AQ340" s="387"/>
      <c r="AR340" s="387"/>
      <c r="AS340" s="387"/>
      <c r="AT340" s="387"/>
      <c r="AU340" s="387"/>
      <c r="AV340" s="387"/>
      <c r="AW340" s="387"/>
      <c r="AX340" s="387"/>
      <c r="AY340" s="387"/>
      <c r="AZ340" s="387"/>
      <c r="BA340" s="387"/>
      <c r="BB340" s="387"/>
      <c r="BC340" s="387"/>
      <c r="BD340" s="387"/>
    </row>
    <row r="341" spans="1:74" s="28" customFormat="1" ht="3.75" customHeight="1" x14ac:dyDescent="0.2"/>
    <row r="342" spans="1:74" s="136" customFormat="1" ht="15" customHeight="1" x14ac:dyDescent="0.25">
      <c r="A342" s="154"/>
      <c r="B342" s="155" t="s">
        <v>351</v>
      </c>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F342" s="143"/>
      <c r="BG342" s="144"/>
    </row>
    <row r="343" spans="1:74" s="136" customFormat="1" ht="15" customHeight="1" x14ac:dyDescent="0.25">
      <c r="A343" s="154"/>
      <c r="B343" s="155"/>
      <c r="C343" s="389" t="s">
        <v>77</v>
      </c>
      <c r="D343" s="390"/>
      <c r="E343" s="390"/>
      <c r="F343" s="390"/>
      <c r="G343" s="390"/>
      <c r="H343" s="390"/>
      <c r="I343" s="390"/>
      <c r="J343" s="390"/>
      <c r="K343" s="390"/>
      <c r="L343" s="390"/>
      <c r="M343" s="390"/>
      <c r="N343" s="390"/>
      <c r="O343" s="390"/>
      <c r="P343" s="390"/>
      <c r="Q343" s="390"/>
      <c r="R343" s="390"/>
      <c r="S343" s="390"/>
      <c r="T343" s="390"/>
      <c r="U343" s="390"/>
      <c r="V343" s="390"/>
      <c r="W343" s="390"/>
      <c r="X343" s="390"/>
      <c r="Y343" s="390"/>
      <c r="Z343" s="390"/>
      <c r="AA343" s="390"/>
      <c r="AB343" s="390"/>
      <c r="AC343" s="390"/>
      <c r="AD343" s="390"/>
      <c r="AE343" s="390"/>
      <c r="AF343" s="391"/>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F343" s="137" t="s">
        <v>77</v>
      </c>
      <c r="BG343" s="137" t="s">
        <v>352</v>
      </c>
      <c r="BH343" s="137" t="s">
        <v>353</v>
      </c>
    </row>
    <row r="344" spans="1:74" s="28" customFormat="1" ht="9" customHeight="1" x14ac:dyDescent="0.2">
      <c r="B344" s="161"/>
      <c r="C344" s="387" t="str">
        <f>IF(C343=BG343,"Viz § 243 zákona č. 125/2008 Sb.","")</f>
        <v/>
      </c>
      <c r="D344" s="387"/>
      <c r="E344" s="387"/>
      <c r="F344" s="387"/>
      <c r="G344" s="387"/>
      <c r="H344" s="387"/>
      <c r="I344" s="387"/>
      <c r="J344" s="387"/>
      <c r="K344" s="387"/>
      <c r="L344" s="387"/>
      <c r="M344" s="387"/>
      <c r="N344" s="387"/>
      <c r="O344" s="387"/>
      <c r="P344" s="387"/>
      <c r="Q344" s="387"/>
      <c r="R344" s="387"/>
      <c r="S344" s="387"/>
      <c r="T344" s="387"/>
      <c r="U344" s="387"/>
      <c r="V344" s="387"/>
      <c r="W344" s="387"/>
      <c r="X344" s="387"/>
      <c r="Y344" s="387"/>
      <c r="Z344" s="387"/>
      <c r="AA344" s="387"/>
      <c r="AB344" s="387"/>
      <c r="AC344" s="387"/>
      <c r="AD344" s="387"/>
      <c r="AE344" s="387"/>
      <c r="AF344" s="387"/>
      <c r="AG344" s="387"/>
      <c r="AH344" s="387"/>
      <c r="AI344" s="387"/>
      <c r="AJ344" s="387"/>
      <c r="AK344" s="387"/>
      <c r="AL344" s="387"/>
      <c r="AM344" s="387"/>
      <c r="AN344" s="387"/>
      <c r="AO344" s="387"/>
      <c r="AP344" s="387"/>
      <c r="AQ344" s="387"/>
      <c r="AR344" s="387"/>
      <c r="AS344" s="387"/>
      <c r="AT344" s="387"/>
      <c r="AU344" s="387"/>
      <c r="AV344" s="387"/>
      <c r="AW344" s="387"/>
      <c r="AX344" s="387"/>
      <c r="AY344" s="387"/>
      <c r="AZ344" s="387"/>
      <c r="BA344" s="387"/>
      <c r="BB344" s="387"/>
      <c r="BC344" s="387"/>
      <c r="BD344" s="387"/>
    </row>
    <row r="345" spans="1:74" s="148" customFormat="1" ht="16.5" hidden="1" customHeight="1" x14ac:dyDescent="0.2">
      <c r="D345" s="162"/>
      <c r="E345" s="163" t="s">
        <v>354</v>
      </c>
    </row>
    <row r="346" spans="1:74" s="148" customFormat="1" ht="16.5" hidden="1" customHeight="1" x14ac:dyDescent="0.2">
      <c r="E346" s="392" t="s">
        <v>355</v>
      </c>
      <c r="F346" s="393"/>
      <c r="G346" s="393"/>
      <c r="H346" s="393"/>
      <c r="I346" s="393"/>
      <c r="J346" s="393"/>
      <c r="K346" s="393"/>
      <c r="L346" s="393"/>
      <c r="M346" s="393"/>
      <c r="N346" s="393"/>
      <c r="O346" s="393"/>
      <c r="P346" s="393"/>
      <c r="Q346" s="393"/>
      <c r="R346" s="393"/>
      <c r="S346" s="393"/>
      <c r="T346" s="393"/>
      <c r="U346" s="393"/>
      <c r="V346" s="393"/>
      <c r="W346" s="393"/>
      <c r="X346" s="393"/>
      <c r="Y346" s="393"/>
      <c r="Z346" s="393"/>
      <c r="AA346" s="393"/>
      <c r="AB346" s="393"/>
      <c r="AC346" s="393"/>
      <c r="AD346" s="393"/>
      <c r="AE346" s="393"/>
      <c r="AF346" s="393"/>
      <c r="AG346" s="393"/>
      <c r="AH346" s="393"/>
      <c r="AI346" s="393"/>
      <c r="AJ346" s="393"/>
      <c r="AK346" s="393"/>
      <c r="AL346" s="393"/>
      <c r="AM346" s="393"/>
      <c r="AN346" s="393"/>
      <c r="AO346" s="393"/>
      <c r="AP346" s="393"/>
      <c r="AQ346" s="393"/>
      <c r="AR346" s="393"/>
      <c r="AS346" s="393"/>
      <c r="AT346" s="393"/>
      <c r="AU346" s="393"/>
      <c r="AV346" s="393"/>
      <c r="AW346" s="393"/>
      <c r="AX346" s="393"/>
      <c r="AY346" s="393"/>
      <c r="AZ346" s="393"/>
      <c r="BA346" s="393"/>
      <c r="BB346" s="393"/>
      <c r="BC346" s="393"/>
      <c r="BD346" s="393"/>
    </row>
    <row r="347" spans="1:74" ht="3.75" hidden="1" customHeight="1" x14ac:dyDescent="0.25">
      <c r="C347" s="164"/>
      <c r="D347" s="164"/>
      <c r="E347" s="165"/>
      <c r="F347" s="166"/>
      <c r="G347" s="166"/>
      <c r="H347" s="166"/>
      <c r="I347" s="166"/>
      <c r="J347" s="166"/>
      <c r="K347" s="166"/>
      <c r="L347" s="166"/>
      <c r="M347" s="166"/>
      <c r="N347" s="166"/>
      <c r="O347" s="166"/>
      <c r="P347" s="166"/>
      <c r="Q347" s="166"/>
      <c r="R347" s="166"/>
      <c r="S347" s="166"/>
      <c r="T347" s="166"/>
      <c r="U347" s="166"/>
      <c r="V347" s="166"/>
      <c r="W347" s="166"/>
      <c r="X347" s="166"/>
      <c r="Y347" s="166"/>
      <c r="Z347" s="166"/>
      <c r="AA347" s="166"/>
      <c r="AB347" s="166"/>
      <c r="AC347" s="166"/>
      <c r="AD347" s="166"/>
      <c r="AE347" s="166"/>
      <c r="AF347" s="166"/>
      <c r="AG347" s="166"/>
      <c r="AH347" s="166"/>
      <c r="AI347" s="166"/>
      <c r="AJ347" s="166"/>
      <c r="AK347" s="166"/>
      <c r="AL347" s="166"/>
      <c r="AM347" s="166"/>
      <c r="AN347" s="166"/>
      <c r="AO347" s="166"/>
      <c r="AP347" s="166"/>
      <c r="AQ347" s="166"/>
      <c r="AR347" s="166"/>
      <c r="AS347" s="166"/>
      <c r="AT347" s="166"/>
      <c r="AU347" s="166"/>
      <c r="AV347" s="166"/>
      <c r="AW347" s="166"/>
      <c r="AX347" s="166"/>
      <c r="AY347" s="166"/>
      <c r="AZ347" s="166"/>
      <c r="BA347" s="166"/>
      <c r="BB347" s="166"/>
      <c r="BC347" s="166"/>
      <c r="BD347" s="6"/>
      <c r="BM347" s="1"/>
      <c r="BN347" s="1"/>
      <c r="BO347" s="1"/>
      <c r="BP347" s="1"/>
      <c r="BQ347" s="1"/>
      <c r="BR347" s="1"/>
      <c r="BS347" s="1"/>
      <c r="BT347" s="1"/>
      <c r="BU347" s="1"/>
      <c r="BV347" s="1"/>
    </row>
    <row r="348" spans="1:74" s="28" customFormat="1" ht="12" customHeight="1" x14ac:dyDescent="0.25">
      <c r="C348" s="457" t="s">
        <v>346</v>
      </c>
      <c r="D348" s="458"/>
      <c r="E348" s="458"/>
      <c r="F348" s="458"/>
      <c r="G348" s="458"/>
      <c r="H348" s="458"/>
      <c r="I348" s="458"/>
      <c r="J348" s="458"/>
      <c r="K348" s="458"/>
      <c r="L348" s="458"/>
      <c r="M348" s="458"/>
      <c r="N348" s="458"/>
      <c r="O348" s="458"/>
      <c r="P348" s="458"/>
      <c r="Q348" s="458"/>
      <c r="R348" s="458"/>
      <c r="S348" s="458"/>
      <c r="T348" s="458"/>
      <c r="U348" s="458"/>
      <c r="V348" s="459"/>
      <c r="W348" s="460" t="s">
        <v>347</v>
      </c>
      <c r="X348" s="458"/>
      <c r="Y348" s="458"/>
      <c r="Z348" s="458"/>
      <c r="AA348" s="458"/>
      <c r="AB348" s="458"/>
      <c r="AC348" s="458"/>
      <c r="AD348" s="458"/>
      <c r="AE348" s="458"/>
      <c r="AF348" s="458"/>
      <c r="AG348" s="458"/>
      <c r="AH348" s="458"/>
      <c r="AI348" s="458"/>
      <c r="AJ348" s="458"/>
      <c r="AK348" s="458"/>
      <c r="AL348" s="458"/>
      <c r="AM348" s="458"/>
      <c r="AN348" s="458"/>
      <c r="AO348" s="458"/>
      <c r="AP348" s="458"/>
      <c r="AQ348" s="458"/>
      <c r="AR348" s="458"/>
      <c r="AS348" s="459"/>
      <c r="AT348" s="461" t="s">
        <v>348</v>
      </c>
      <c r="AU348" s="462"/>
      <c r="AV348" s="462"/>
      <c r="AW348" s="462"/>
      <c r="AX348" s="462"/>
      <c r="AY348" s="462"/>
      <c r="AZ348" s="462"/>
      <c r="BA348" s="462"/>
      <c r="BB348" s="462"/>
      <c r="BC348" s="462"/>
      <c r="BD348" s="463"/>
    </row>
    <row r="349" spans="1:74" s="28" customFormat="1" ht="19.5" customHeight="1" x14ac:dyDescent="0.25">
      <c r="C349" s="394"/>
      <c r="D349" s="395"/>
      <c r="E349" s="395"/>
      <c r="F349" s="395"/>
      <c r="G349" s="395"/>
      <c r="H349" s="395"/>
      <c r="I349" s="395"/>
      <c r="J349" s="395"/>
      <c r="K349" s="395"/>
      <c r="L349" s="395"/>
      <c r="M349" s="395"/>
      <c r="N349" s="395"/>
      <c r="O349" s="395"/>
      <c r="P349" s="395"/>
      <c r="Q349" s="395"/>
      <c r="R349" s="395"/>
      <c r="S349" s="395"/>
      <c r="T349" s="395"/>
      <c r="U349" s="395"/>
      <c r="V349" s="396"/>
      <c r="W349" s="394"/>
      <c r="X349" s="395"/>
      <c r="Y349" s="395"/>
      <c r="Z349" s="395"/>
      <c r="AA349" s="395"/>
      <c r="AB349" s="395"/>
      <c r="AC349" s="395"/>
      <c r="AD349" s="395"/>
      <c r="AE349" s="395"/>
      <c r="AF349" s="395"/>
      <c r="AG349" s="395"/>
      <c r="AH349" s="395"/>
      <c r="AI349" s="395"/>
      <c r="AJ349" s="395"/>
      <c r="AK349" s="395"/>
      <c r="AL349" s="395"/>
      <c r="AM349" s="395"/>
      <c r="AN349" s="395"/>
      <c r="AO349" s="395"/>
      <c r="AP349" s="395"/>
      <c r="AQ349" s="395"/>
      <c r="AR349" s="395"/>
      <c r="AS349" s="396"/>
      <c r="AT349" s="394"/>
      <c r="AU349" s="395"/>
      <c r="AV349" s="395"/>
      <c r="AW349" s="395"/>
      <c r="AX349" s="395"/>
      <c r="AY349" s="395"/>
      <c r="AZ349" s="395"/>
      <c r="BA349" s="395"/>
      <c r="BB349" s="395"/>
      <c r="BC349" s="395"/>
      <c r="BD349" s="397"/>
    </row>
    <row r="350" spans="1:74" s="28" customFormat="1" ht="25.5" customHeight="1" x14ac:dyDescent="0.25">
      <c r="C350" s="398" t="s">
        <v>370</v>
      </c>
      <c r="D350" s="399"/>
      <c r="E350" s="399"/>
      <c r="F350" s="399"/>
      <c r="G350" s="399"/>
      <c r="H350" s="399"/>
      <c r="I350" s="399"/>
      <c r="J350" s="399"/>
      <c r="K350" s="399"/>
      <c r="L350" s="399"/>
      <c r="M350" s="399"/>
      <c r="N350" s="399"/>
      <c r="O350" s="399"/>
      <c r="P350" s="399"/>
      <c r="Q350" s="399"/>
      <c r="R350" s="399"/>
      <c r="S350" s="399"/>
      <c r="T350" s="399"/>
      <c r="U350" s="399"/>
      <c r="V350" s="399"/>
      <c r="W350" s="399"/>
      <c r="X350" s="399"/>
      <c r="Y350" s="399"/>
      <c r="Z350" s="399"/>
      <c r="AA350" s="399"/>
      <c r="AB350" s="399"/>
      <c r="AC350" s="399"/>
      <c r="AD350" s="399"/>
      <c r="AE350" s="399"/>
      <c r="AF350" s="399"/>
      <c r="AG350" s="399"/>
      <c r="AH350" s="399"/>
      <c r="AI350" s="399"/>
      <c r="AJ350" s="399"/>
      <c r="AK350" s="399"/>
      <c r="AL350" s="399"/>
      <c r="AM350" s="399"/>
      <c r="AN350" s="399"/>
      <c r="AO350" s="399"/>
      <c r="AP350" s="399"/>
      <c r="AQ350" s="399"/>
      <c r="AR350" s="399"/>
      <c r="AS350" s="399"/>
      <c r="AT350" s="399"/>
      <c r="AU350" s="399"/>
      <c r="AV350" s="399"/>
      <c r="AW350" s="399"/>
      <c r="AX350" s="399"/>
      <c r="AY350" s="399"/>
      <c r="AZ350" s="399"/>
      <c r="BA350" s="399"/>
      <c r="BB350" s="399"/>
      <c r="BC350" s="399"/>
      <c r="BD350" s="167"/>
    </row>
    <row r="351" spans="1:74" s="28" customFormat="1" ht="23.25" customHeight="1" x14ac:dyDescent="0.2">
      <c r="B351" s="161"/>
      <c r="C351" s="467" t="s">
        <v>369</v>
      </c>
      <c r="D351" s="467"/>
      <c r="E351" s="467"/>
      <c r="F351" s="467"/>
      <c r="G351" s="467"/>
      <c r="H351" s="467"/>
      <c r="I351" s="467"/>
      <c r="J351" s="467"/>
      <c r="K351" s="467"/>
      <c r="L351" s="467"/>
      <c r="M351" s="467"/>
      <c r="N351" s="467"/>
      <c r="O351" s="467"/>
      <c r="P351" s="467"/>
      <c r="Q351" s="467"/>
      <c r="R351" s="467"/>
      <c r="S351" s="467"/>
      <c r="T351" s="467"/>
      <c r="U351" s="467"/>
      <c r="V351" s="467"/>
      <c r="W351" s="467"/>
      <c r="X351" s="467"/>
      <c r="Y351" s="467"/>
      <c r="Z351" s="467"/>
      <c r="AA351" s="467"/>
      <c r="AB351" s="467"/>
      <c r="AC351" s="467"/>
      <c r="AD351" s="467"/>
      <c r="AE351" s="467"/>
      <c r="AF351" s="467"/>
      <c r="AG351" s="467"/>
      <c r="AH351" s="467"/>
      <c r="AI351" s="467"/>
      <c r="AJ351" s="467"/>
      <c r="AK351" s="467"/>
      <c r="AL351" s="467"/>
      <c r="AM351" s="467"/>
      <c r="AN351" s="467"/>
      <c r="AO351" s="467"/>
      <c r="AP351" s="467"/>
      <c r="AQ351" s="467"/>
      <c r="AR351" s="467"/>
      <c r="AS351" s="467"/>
      <c r="AT351" s="467"/>
      <c r="AU351" s="467"/>
      <c r="AV351" s="467"/>
      <c r="AW351" s="467"/>
      <c r="AX351" s="467"/>
      <c r="AY351" s="467"/>
      <c r="AZ351" s="467"/>
      <c r="BA351" s="467"/>
      <c r="BB351" s="467"/>
      <c r="BC351" s="467"/>
      <c r="BD351" s="467"/>
    </row>
    <row r="352" spans="1:74" s="28" customFormat="1" ht="12" customHeight="1" x14ac:dyDescent="0.25">
      <c r="C352" s="457" t="s">
        <v>356</v>
      </c>
      <c r="D352" s="458"/>
      <c r="E352" s="458"/>
      <c r="F352" s="458"/>
      <c r="G352" s="458"/>
      <c r="H352" s="458"/>
      <c r="I352" s="458"/>
      <c r="J352" s="458"/>
      <c r="K352" s="458"/>
      <c r="L352" s="458"/>
      <c r="M352" s="458"/>
      <c r="N352" s="458"/>
      <c r="O352" s="458"/>
      <c r="P352" s="458"/>
      <c r="Q352" s="458"/>
      <c r="R352" s="458"/>
      <c r="S352" s="458"/>
      <c r="T352" s="458"/>
      <c r="U352" s="458"/>
      <c r="V352" s="459"/>
      <c r="W352" s="460" t="s">
        <v>357</v>
      </c>
      <c r="X352" s="458"/>
      <c r="Y352" s="458"/>
      <c r="Z352" s="458"/>
      <c r="AA352" s="458"/>
      <c r="AB352" s="458"/>
      <c r="AC352" s="458"/>
      <c r="AD352" s="458"/>
      <c r="AE352" s="458"/>
      <c r="AF352" s="458"/>
      <c r="AG352" s="458"/>
      <c r="AH352" s="458"/>
      <c r="AI352" s="458"/>
      <c r="AJ352" s="458"/>
      <c r="AK352" s="458"/>
      <c r="AL352" s="458"/>
      <c r="AM352" s="458"/>
      <c r="AN352" s="458"/>
      <c r="AO352" s="458"/>
      <c r="AP352" s="458"/>
      <c r="AQ352" s="458"/>
      <c r="AR352" s="458"/>
      <c r="AS352" s="459"/>
      <c r="AT352" s="461" t="s">
        <v>358</v>
      </c>
      <c r="AU352" s="462"/>
      <c r="AV352" s="462"/>
      <c r="AW352" s="462"/>
      <c r="AX352" s="462"/>
      <c r="AY352" s="462"/>
      <c r="AZ352" s="462"/>
      <c r="BA352" s="462"/>
      <c r="BB352" s="462"/>
      <c r="BC352" s="462"/>
      <c r="BD352" s="463"/>
    </row>
    <row r="353" spans="1:61" s="28" customFormat="1" ht="19.5" customHeight="1" x14ac:dyDescent="0.25">
      <c r="C353" s="394"/>
      <c r="D353" s="395"/>
      <c r="E353" s="395"/>
      <c r="F353" s="395"/>
      <c r="G353" s="395"/>
      <c r="H353" s="395"/>
      <c r="I353" s="395"/>
      <c r="J353" s="395"/>
      <c r="K353" s="395"/>
      <c r="L353" s="395"/>
      <c r="M353" s="395"/>
      <c r="N353" s="395"/>
      <c r="O353" s="395"/>
      <c r="P353" s="395"/>
      <c r="Q353" s="395"/>
      <c r="R353" s="395"/>
      <c r="S353" s="395"/>
      <c r="T353" s="395"/>
      <c r="U353" s="395"/>
      <c r="V353" s="396"/>
      <c r="W353" s="394"/>
      <c r="X353" s="395"/>
      <c r="Y353" s="395"/>
      <c r="Z353" s="395"/>
      <c r="AA353" s="395"/>
      <c r="AB353" s="395"/>
      <c r="AC353" s="395"/>
      <c r="AD353" s="395"/>
      <c r="AE353" s="395"/>
      <c r="AF353" s="395"/>
      <c r="AG353" s="395"/>
      <c r="AH353" s="395"/>
      <c r="AI353" s="395"/>
      <c r="AJ353" s="395"/>
      <c r="AK353" s="395"/>
      <c r="AL353" s="395"/>
      <c r="AM353" s="395"/>
      <c r="AN353" s="395"/>
      <c r="AO353" s="395"/>
      <c r="AP353" s="395"/>
      <c r="AQ353" s="395"/>
      <c r="AR353" s="395"/>
      <c r="AS353" s="396"/>
      <c r="AT353" s="464"/>
      <c r="AU353" s="465"/>
      <c r="AV353" s="465"/>
      <c r="AW353" s="465"/>
      <c r="AX353" s="465"/>
      <c r="AY353" s="465"/>
      <c r="AZ353" s="465"/>
      <c r="BA353" s="465"/>
      <c r="BB353" s="465"/>
      <c r="BC353" s="465"/>
      <c r="BD353" s="466"/>
    </row>
    <row r="354" spans="1:61" s="28" customFormat="1" ht="19.5" customHeight="1" x14ac:dyDescent="0.25">
      <c r="C354" s="394"/>
      <c r="D354" s="395"/>
      <c r="E354" s="395"/>
      <c r="F354" s="395"/>
      <c r="G354" s="395"/>
      <c r="H354" s="395"/>
      <c r="I354" s="395"/>
      <c r="J354" s="395"/>
      <c r="K354" s="395"/>
      <c r="L354" s="395"/>
      <c r="M354" s="395"/>
      <c r="N354" s="395"/>
      <c r="O354" s="395"/>
      <c r="P354" s="395"/>
      <c r="Q354" s="395"/>
      <c r="R354" s="395"/>
      <c r="S354" s="395"/>
      <c r="T354" s="395"/>
      <c r="U354" s="395"/>
      <c r="V354" s="396"/>
      <c r="W354" s="394"/>
      <c r="X354" s="395"/>
      <c r="Y354" s="395"/>
      <c r="Z354" s="395"/>
      <c r="AA354" s="395"/>
      <c r="AB354" s="395"/>
      <c r="AC354" s="395"/>
      <c r="AD354" s="395"/>
      <c r="AE354" s="395"/>
      <c r="AF354" s="395"/>
      <c r="AG354" s="395"/>
      <c r="AH354" s="395"/>
      <c r="AI354" s="395"/>
      <c r="AJ354" s="395"/>
      <c r="AK354" s="395"/>
      <c r="AL354" s="395"/>
      <c r="AM354" s="395"/>
      <c r="AN354" s="395"/>
      <c r="AO354" s="395"/>
      <c r="AP354" s="395"/>
      <c r="AQ354" s="395"/>
      <c r="AR354" s="395"/>
      <c r="AS354" s="396"/>
      <c r="AT354" s="464"/>
      <c r="AU354" s="465"/>
      <c r="AV354" s="465"/>
      <c r="AW354" s="465"/>
      <c r="AX354" s="465"/>
      <c r="AY354" s="465"/>
      <c r="AZ354" s="465"/>
      <c r="BA354" s="465"/>
      <c r="BB354" s="465"/>
      <c r="BC354" s="465"/>
      <c r="BD354" s="466"/>
    </row>
    <row r="355" spans="1:61" s="28" customFormat="1" ht="19.5" customHeight="1" x14ac:dyDescent="0.25">
      <c r="C355" s="394"/>
      <c r="D355" s="395"/>
      <c r="E355" s="395"/>
      <c r="F355" s="395"/>
      <c r="G355" s="395"/>
      <c r="H355" s="395"/>
      <c r="I355" s="395"/>
      <c r="J355" s="395"/>
      <c r="K355" s="395"/>
      <c r="L355" s="395"/>
      <c r="M355" s="395"/>
      <c r="N355" s="395"/>
      <c r="O355" s="395"/>
      <c r="P355" s="395"/>
      <c r="Q355" s="395"/>
      <c r="R355" s="395"/>
      <c r="S355" s="395"/>
      <c r="T355" s="395"/>
      <c r="U355" s="395"/>
      <c r="V355" s="396"/>
      <c r="W355" s="394"/>
      <c r="X355" s="395"/>
      <c r="Y355" s="395"/>
      <c r="Z355" s="395"/>
      <c r="AA355" s="395"/>
      <c r="AB355" s="395"/>
      <c r="AC355" s="395"/>
      <c r="AD355" s="395"/>
      <c r="AE355" s="395"/>
      <c r="AF355" s="395"/>
      <c r="AG355" s="395"/>
      <c r="AH355" s="395"/>
      <c r="AI355" s="395"/>
      <c r="AJ355" s="395"/>
      <c r="AK355" s="395"/>
      <c r="AL355" s="395"/>
      <c r="AM355" s="395"/>
      <c r="AN355" s="395"/>
      <c r="AO355" s="395"/>
      <c r="AP355" s="395"/>
      <c r="AQ355" s="395"/>
      <c r="AR355" s="395"/>
      <c r="AS355" s="396"/>
      <c r="AT355" s="464"/>
      <c r="AU355" s="465"/>
      <c r="AV355" s="465"/>
      <c r="AW355" s="465"/>
      <c r="AX355" s="465"/>
      <c r="AY355" s="465"/>
      <c r="AZ355" s="465"/>
      <c r="BA355" s="465"/>
      <c r="BB355" s="465"/>
      <c r="BC355" s="465"/>
      <c r="BD355" s="466"/>
    </row>
    <row r="356" spans="1:61" s="28" customFormat="1" ht="19.5" customHeight="1" x14ac:dyDescent="0.25">
      <c r="C356" s="394"/>
      <c r="D356" s="395"/>
      <c r="E356" s="395"/>
      <c r="F356" s="395"/>
      <c r="G356" s="395"/>
      <c r="H356" s="395"/>
      <c r="I356" s="395"/>
      <c r="J356" s="395"/>
      <c r="K356" s="395"/>
      <c r="L356" s="395"/>
      <c r="M356" s="395"/>
      <c r="N356" s="395"/>
      <c r="O356" s="395"/>
      <c r="P356" s="395"/>
      <c r="Q356" s="395"/>
      <c r="R356" s="395"/>
      <c r="S356" s="395"/>
      <c r="T356" s="395"/>
      <c r="U356" s="395"/>
      <c r="V356" s="396"/>
      <c r="W356" s="394"/>
      <c r="X356" s="395"/>
      <c r="Y356" s="395"/>
      <c r="Z356" s="395"/>
      <c r="AA356" s="395"/>
      <c r="AB356" s="395"/>
      <c r="AC356" s="395"/>
      <c r="AD356" s="395"/>
      <c r="AE356" s="395"/>
      <c r="AF356" s="395"/>
      <c r="AG356" s="395"/>
      <c r="AH356" s="395"/>
      <c r="AI356" s="395"/>
      <c r="AJ356" s="395"/>
      <c r="AK356" s="395"/>
      <c r="AL356" s="395"/>
      <c r="AM356" s="395"/>
      <c r="AN356" s="395"/>
      <c r="AO356" s="395"/>
      <c r="AP356" s="395"/>
      <c r="AQ356" s="395"/>
      <c r="AR356" s="395"/>
      <c r="AS356" s="396"/>
      <c r="AT356" s="464"/>
      <c r="AU356" s="465"/>
      <c r="AV356" s="465"/>
      <c r="AW356" s="465"/>
      <c r="AX356" s="465"/>
      <c r="AY356" s="465"/>
      <c r="AZ356" s="465"/>
      <c r="BA356" s="465"/>
      <c r="BB356" s="465"/>
      <c r="BC356" s="465"/>
      <c r="BD356" s="466"/>
    </row>
    <row r="357" spans="1:61" s="28" customFormat="1" ht="12" customHeight="1" x14ac:dyDescent="0.2">
      <c r="B357" s="161">
        <v>6</v>
      </c>
      <c r="C357" s="387" t="s">
        <v>359</v>
      </c>
      <c r="D357" s="387"/>
      <c r="E357" s="387"/>
      <c r="F357" s="387"/>
      <c r="G357" s="387"/>
      <c r="H357" s="387"/>
      <c r="I357" s="387"/>
      <c r="J357" s="387"/>
      <c r="K357" s="387"/>
      <c r="L357" s="387"/>
      <c r="M357" s="387"/>
      <c r="N357" s="387"/>
      <c r="O357" s="387"/>
      <c r="P357" s="387"/>
      <c r="Q357" s="387"/>
      <c r="R357" s="387"/>
      <c r="S357" s="387"/>
      <c r="T357" s="387"/>
      <c r="U357" s="387"/>
      <c r="V357" s="387"/>
      <c r="W357" s="387"/>
      <c r="X357" s="387"/>
      <c r="Y357" s="387"/>
      <c r="Z357" s="387"/>
      <c r="AA357" s="387"/>
      <c r="AB357" s="387"/>
      <c r="AC357" s="387"/>
      <c r="AD357" s="387"/>
      <c r="AE357" s="387"/>
      <c r="AF357" s="387"/>
      <c r="AG357" s="387"/>
      <c r="AH357" s="387"/>
      <c r="AI357" s="387"/>
      <c r="AJ357" s="387"/>
      <c r="AK357" s="387"/>
      <c r="AL357" s="387"/>
      <c r="AM357" s="387"/>
      <c r="AN357" s="387"/>
      <c r="AO357" s="387"/>
      <c r="AP357" s="387"/>
      <c r="AQ357" s="387"/>
      <c r="AR357" s="387"/>
      <c r="AS357" s="387"/>
      <c r="AT357" s="387"/>
      <c r="AU357" s="387"/>
      <c r="AV357" s="387"/>
      <c r="AW357" s="387"/>
      <c r="AX357" s="387"/>
      <c r="AY357" s="387"/>
      <c r="AZ357" s="387"/>
      <c r="BA357" s="387"/>
      <c r="BB357" s="387"/>
      <c r="BC357" s="387"/>
      <c r="BD357" s="387"/>
    </row>
    <row r="358" spans="1:61" s="28" customFormat="1" ht="3" hidden="1" customHeight="1" x14ac:dyDescent="0.2"/>
    <row r="359" spans="1:61" s="136" customFormat="1" ht="16.5" customHeight="1" x14ac:dyDescent="0.25">
      <c r="A359" s="154"/>
      <c r="B359" s="155" t="s">
        <v>360</v>
      </c>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F359" s="143"/>
      <c r="BG359" s="144"/>
    </row>
    <row r="360" spans="1:61" s="28" customFormat="1" ht="12.75" customHeight="1" x14ac:dyDescent="0.2">
      <c r="B360" s="168" t="s">
        <v>361</v>
      </c>
      <c r="C360" s="388" t="s">
        <v>362</v>
      </c>
      <c r="D360" s="388"/>
      <c r="E360" s="388"/>
      <c r="F360" s="388"/>
      <c r="G360" s="388"/>
      <c r="H360" s="388"/>
      <c r="I360" s="388"/>
      <c r="J360" s="388"/>
      <c r="K360" s="388"/>
      <c r="L360" s="388"/>
      <c r="M360" s="388"/>
      <c r="N360" s="388"/>
      <c r="O360" s="388"/>
      <c r="P360" s="388"/>
      <c r="Q360" s="388"/>
      <c r="R360" s="388"/>
      <c r="S360" s="388"/>
      <c r="T360" s="388"/>
      <c r="U360" s="388"/>
      <c r="V360" s="388"/>
      <c r="W360" s="388"/>
      <c r="X360" s="388"/>
      <c r="Y360" s="388"/>
      <c r="Z360" s="388"/>
      <c r="AA360" s="388"/>
      <c r="AB360" s="388"/>
      <c r="AC360" s="388"/>
      <c r="AD360" s="388"/>
      <c r="AE360" s="388"/>
      <c r="AF360" s="388"/>
      <c r="AG360" s="388"/>
      <c r="AH360" s="388"/>
      <c r="AI360" s="388"/>
      <c r="AJ360" s="388"/>
      <c r="AK360" s="388"/>
      <c r="AL360" s="388"/>
      <c r="AM360" s="388"/>
      <c r="AN360" s="388"/>
      <c r="AO360" s="388"/>
      <c r="AP360" s="388"/>
      <c r="AQ360" s="388"/>
      <c r="AR360" s="388"/>
      <c r="AS360" s="388"/>
      <c r="AT360" s="388"/>
      <c r="AU360" s="388"/>
      <c r="AV360" s="388"/>
      <c r="AW360" s="388"/>
      <c r="AX360" s="388"/>
      <c r="AY360" s="388"/>
      <c r="AZ360" s="388"/>
      <c r="BA360" s="388"/>
      <c r="BB360" s="388"/>
      <c r="BC360" s="388"/>
      <c r="BD360" s="388"/>
    </row>
    <row r="361" spans="1:61" s="153" customFormat="1" ht="23.25" customHeight="1" x14ac:dyDescent="0.25">
      <c r="B361" s="168" t="s">
        <v>361</v>
      </c>
      <c r="C361" s="388" t="s">
        <v>363</v>
      </c>
      <c r="D361" s="388"/>
      <c r="E361" s="388"/>
      <c r="F361" s="388"/>
      <c r="G361" s="388"/>
      <c r="H361" s="388"/>
      <c r="I361" s="388"/>
      <c r="J361" s="388"/>
      <c r="K361" s="388"/>
      <c r="L361" s="388"/>
      <c r="M361" s="388"/>
      <c r="N361" s="388"/>
      <c r="O361" s="388"/>
      <c r="P361" s="388"/>
      <c r="Q361" s="388"/>
      <c r="R361" s="388"/>
      <c r="S361" s="388"/>
      <c r="T361" s="388"/>
      <c r="U361" s="388"/>
      <c r="V361" s="388"/>
      <c r="W361" s="388"/>
      <c r="X361" s="388"/>
      <c r="Y361" s="388"/>
      <c r="Z361" s="388"/>
      <c r="AA361" s="388"/>
      <c r="AB361" s="388"/>
      <c r="AC361" s="388"/>
      <c r="AD361" s="388"/>
      <c r="AE361" s="388"/>
      <c r="AF361" s="388"/>
      <c r="AG361" s="388"/>
      <c r="AH361" s="388"/>
      <c r="AI361" s="388"/>
      <c r="AJ361" s="388"/>
      <c r="AK361" s="388"/>
      <c r="AL361" s="388"/>
      <c r="AM361" s="388"/>
      <c r="AN361" s="388"/>
      <c r="AO361" s="388"/>
      <c r="AP361" s="388"/>
      <c r="AQ361" s="388"/>
      <c r="AR361" s="388"/>
      <c r="AS361" s="388"/>
      <c r="AT361" s="388"/>
      <c r="AU361" s="388"/>
      <c r="AV361" s="388"/>
      <c r="AW361" s="388"/>
      <c r="AX361" s="388"/>
      <c r="AY361" s="388"/>
      <c r="AZ361" s="388"/>
      <c r="BA361" s="388"/>
      <c r="BB361" s="388"/>
      <c r="BC361" s="388"/>
      <c r="BD361" s="388"/>
    </row>
    <row r="362" spans="1:61" ht="27.75" customHeight="1" x14ac:dyDescent="0.25">
      <c r="A362" s="132"/>
      <c r="B362" s="487" t="s">
        <v>364</v>
      </c>
      <c r="C362" s="488"/>
      <c r="D362" s="488"/>
      <c r="E362" s="488"/>
      <c r="F362" s="488"/>
      <c r="G362" s="488"/>
      <c r="H362" s="488"/>
      <c r="I362" s="488"/>
      <c r="J362" s="488"/>
      <c r="K362" s="488"/>
      <c r="L362" s="488"/>
      <c r="M362" s="488"/>
      <c r="N362" s="488"/>
      <c r="O362" s="488"/>
      <c r="P362" s="488"/>
      <c r="Q362" s="488"/>
      <c r="R362" s="488"/>
      <c r="S362" s="488"/>
      <c r="T362" s="488"/>
      <c r="U362" s="488"/>
      <c r="V362" s="488"/>
      <c r="W362" s="488"/>
      <c r="X362" s="488"/>
      <c r="Y362" s="488"/>
      <c r="Z362" s="488"/>
      <c r="AA362" s="488"/>
      <c r="AB362" s="488"/>
      <c r="AC362" s="488"/>
      <c r="AD362" s="488"/>
      <c r="AE362" s="488"/>
      <c r="AF362" s="488"/>
      <c r="AG362" s="488"/>
      <c r="AH362" s="488"/>
      <c r="AI362" s="488"/>
      <c r="AJ362" s="488"/>
      <c r="AK362" s="488"/>
      <c r="AL362" s="488"/>
      <c r="AM362" s="488"/>
      <c r="AN362" s="488"/>
      <c r="AO362" s="488"/>
      <c r="AP362" s="488"/>
      <c r="AQ362" s="488"/>
      <c r="AR362" s="488"/>
      <c r="AS362" s="488"/>
      <c r="AT362" s="488"/>
      <c r="AU362" s="488"/>
      <c r="AV362" s="488"/>
      <c r="AW362" s="488"/>
      <c r="AX362" s="488"/>
      <c r="AY362" s="488"/>
      <c r="AZ362" s="488"/>
      <c r="BA362" s="488"/>
      <c r="BB362" s="488"/>
      <c r="BC362" s="488"/>
      <c r="BD362" s="488"/>
      <c r="BI362" s="133"/>
    </row>
    <row r="363" spans="1:61" ht="12" customHeight="1" x14ac:dyDescent="0.2">
      <c r="A363" s="124"/>
      <c r="B363" s="576" t="s">
        <v>21</v>
      </c>
      <c r="C363" s="577"/>
      <c r="D363" s="577"/>
      <c r="E363" s="577"/>
      <c r="F363" s="577"/>
      <c r="G363" s="577"/>
      <c r="H363" s="577"/>
      <c r="I363" s="577"/>
      <c r="J363" s="577"/>
      <c r="K363" s="577"/>
      <c r="L363" s="577"/>
      <c r="M363" s="577"/>
      <c r="N363" s="577"/>
      <c r="O363" s="577"/>
      <c r="P363" s="577"/>
      <c r="Q363" s="577"/>
      <c r="R363" s="577"/>
      <c r="S363" s="577"/>
      <c r="T363" s="577"/>
      <c r="U363" s="577"/>
      <c r="V363" s="577"/>
      <c r="W363" s="577"/>
      <c r="X363" s="577"/>
      <c r="Y363" s="577"/>
      <c r="Z363" s="577"/>
      <c r="AA363" s="577"/>
      <c r="AB363" s="577"/>
      <c r="AC363" s="577"/>
      <c r="AD363" s="577"/>
      <c r="AE363" s="577"/>
      <c r="AF363" s="577"/>
      <c r="AG363" s="577"/>
      <c r="AH363" s="577"/>
      <c r="AI363" s="577"/>
      <c r="AJ363" s="577"/>
      <c r="AK363" s="577"/>
      <c r="AL363" s="577"/>
      <c r="AM363" s="577"/>
      <c r="AN363" s="577"/>
      <c r="AO363" s="577"/>
      <c r="AP363" s="577"/>
      <c r="AQ363" s="577"/>
      <c r="AR363" s="577"/>
      <c r="AS363" s="577"/>
      <c r="AT363" s="577"/>
      <c r="AU363" s="577"/>
      <c r="AV363" s="577"/>
      <c r="AW363" s="577"/>
      <c r="AX363" s="577"/>
      <c r="AY363" s="577"/>
      <c r="AZ363" s="577"/>
      <c r="BA363" s="577"/>
      <c r="BB363" s="577"/>
      <c r="BC363" s="577"/>
      <c r="BD363" s="577"/>
      <c r="BI363" s="45"/>
    </row>
    <row r="364" spans="1:61" ht="22.5" customHeight="1" x14ac:dyDescent="0.2">
      <c r="A364" s="124"/>
      <c r="B364" s="575" t="s">
        <v>31</v>
      </c>
      <c r="C364" s="575"/>
      <c r="D364" s="575"/>
      <c r="E364" s="575"/>
      <c r="F364" s="575"/>
      <c r="G364" s="575"/>
      <c r="H364" s="575"/>
      <c r="I364" s="575"/>
      <c r="J364" s="575"/>
      <c r="K364" s="575"/>
      <c r="L364" s="575"/>
      <c r="M364" s="575"/>
      <c r="N364" s="575"/>
      <c r="O364" s="575"/>
      <c r="P364" s="575"/>
      <c r="Q364" s="575"/>
      <c r="R364" s="575"/>
      <c r="S364" s="575"/>
      <c r="T364" s="575"/>
      <c r="U364" s="575"/>
      <c r="V364" s="575"/>
      <c r="W364" s="575"/>
      <c r="X364" s="575"/>
      <c r="Y364" s="575"/>
      <c r="Z364" s="575"/>
      <c r="AA364" s="575"/>
      <c r="AB364" s="575"/>
      <c r="AC364" s="575"/>
      <c r="AD364" s="575"/>
      <c r="AE364" s="575"/>
      <c r="AF364" s="575"/>
      <c r="AG364" s="575"/>
      <c r="AH364" s="575"/>
      <c r="AI364" s="575"/>
      <c r="AJ364" s="575"/>
      <c r="AK364" s="575"/>
      <c r="AL364" s="575"/>
      <c r="AM364" s="575"/>
      <c r="AN364" s="575"/>
      <c r="AO364" s="575"/>
      <c r="AP364" s="575"/>
      <c r="AQ364" s="575"/>
      <c r="AR364" s="575"/>
      <c r="AS364" s="575"/>
      <c r="AT364" s="575"/>
      <c r="AU364" s="575"/>
      <c r="AV364" s="575"/>
      <c r="AW364" s="575"/>
      <c r="AX364" s="575"/>
      <c r="AY364" s="575"/>
      <c r="AZ364" s="575"/>
      <c r="BA364" s="575"/>
      <c r="BB364" s="575"/>
      <c r="BC364" s="575"/>
      <c r="BD364" s="575"/>
      <c r="BI364" s="45"/>
    </row>
    <row r="365" spans="1:61" ht="21.75" customHeight="1" x14ac:dyDescent="0.2">
      <c r="A365" s="124"/>
      <c r="B365" s="552" t="s">
        <v>25</v>
      </c>
      <c r="C365" s="552"/>
      <c r="D365" s="552"/>
      <c r="E365" s="552"/>
      <c r="F365" s="552"/>
      <c r="G365" s="552"/>
      <c r="H365" s="552"/>
      <c r="I365" s="552"/>
      <c r="J365" s="552"/>
      <c r="K365" s="552"/>
      <c r="L365" s="552"/>
      <c r="M365" s="552"/>
      <c r="N365" s="552"/>
      <c r="O365" s="552"/>
      <c r="P365" s="552"/>
      <c r="Q365" s="552"/>
      <c r="R365" s="552"/>
      <c r="S365" s="552"/>
      <c r="T365" s="552"/>
      <c r="U365" s="552"/>
      <c r="V365" s="552"/>
      <c r="W365" s="552"/>
      <c r="X365" s="552"/>
      <c r="Y365" s="552"/>
      <c r="Z365" s="552"/>
      <c r="AA365" s="552"/>
      <c r="AB365" s="552"/>
      <c r="AC365" s="552"/>
      <c r="AD365" s="552"/>
      <c r="AE365" s="552"/>
      <c r="AF365" s="552"/>
      <c r="AG365" s="552"/>
      <c r="AH365" s="552"/>
      <c r="AI365" s="552"/>
      <c r="AJ365" s="552"/>
      <c r="AK365" s="552"/>
      <c r="AL365" s="552"/>
      <c r="AM365" s="552"/>
      <c r="AN365" s="552"/>
      <c r="AO365" s="552"/>
      <c r="AP365" s="552"/>
      <c r="AQ365" s="552"/>
      <c r="AR365" s="552"/>
      <c r="AS365" s="552"/>
      <c r="AT365" s="552"/>
      <c r="AU365" s="552"/>
      <c r="AV365" s="552"/>
      <c r="AW365" s="552"/>
      <c r="AX365" s="552"/>
      <c r="AY365" s="552"/>
      <c r="AZ365" s="552"/>
      <c r="BA365" s="552"/>
      <c r="BB365" s="552"/>
      <c r="BC365" s="552"/>
      <c r="BD365" s="552"/>
      <c r="BI365" s="45"/>
    </row>
    <row r="366" spans="1:61" ht="45.75" customHeight="1" x14ac:dyDescent="0.2">
      <c r="A366" s="124"/>
      <c r="B366" s="552" t="s">
        <v>58</v>
      </c>
      <c r="C366" s="552"/>
      <c r="D366" s="552"/>
      <c r="E366" s="552"/>
      <c r="F366" s="552"/>
      <c r="G366" s="552"/>
      <c r="H366" s="552"/>
      <c r="I366" s="552"/>
      <c r="J366" s="552"/>
      <c r="K366" s="552"/>
      <c r="L366" s="552"/>
      <c r="M366" s="552"/>
      <c r="N366" s="552"/>
      <c r="O366" s="552"/>
      <c r="P366" s="552"/>
      <c r="Q366" s="552"/>
      <c r="R366" s="552"/>
      <c r="S366" s="552"/>
      <c r="T366" s="552"/>
      <c r="U366" s="552"/>
      <c r="V366" s="552"/>
      <c r="W366" s="552"/>
      <c r="X366" s="552"/>
      <c r="Y366" s="552"/>
      <c r="Z366" s="552"/>
      <c r="AA366" s="552"/>
      <c r="AB366" s="552"/>
      <c r="AC366" s="552"/>
      <c r="AD366" s="552"/>
      <c r="AE366" s="552"/>
      <c r="AF366" s="552"/>
      <c r="AG366" s="552"/>
      <c r="AH366" s="552"/>
      <c r="AI366" s="552"/>
      <c r="AJ366" s="552"/>
      <c r="AK366" s="552"/>
      <c r="AL366" s="552"/>
      <c r="AM366" s="552"/>
      <c r="AN366" s="552"/>
      <c r="AO366" s="552"/>
      <c r="AP366" s="552"/>
      <c r="AQ366" s="552"/>
      <c r="AR366" s="552"/>
      <c r="AS366" s="552"/>
      <c r="AT366" s="552"/>
      <c r="AU366" s="552"/>
      <c r="AV366" s="552"/>
      <c r="AW366" s="552"/>
      <c r="AX366" s="552"/>
      <c r="AY366" s="552"/>
      <c r="AZ366" s="552"/>
      <c r="BA366" s="552"/>
      <c r="BB366" s="552"/>
      <c r="BC366" s="552"/>
      <c r="BD366" s="552"/>
      <c r="BI366" s="45"/>
    </row>
    <row r="367" spans="1:61" ht="11.45" customHeight="1" x14ac:dyDescent="0.2">
      <c r="A367" s="124"/>
      <c r="B367" s="552" t="s">
        <v>26</v>
      </c>
      <c r="C367" s="552"/>
      <c r="D367" s="552"/>
      <c r="E367" s="552"/>
      <c r="F367" s="552"/>
      <c r="G367" s="552"/>
      <c r="H367" s="552"/>
      <c r="I367" s="552"/>
      <c r="J367" s="552"/>
      <c r="K367" s="552"/>
      <c r="L367" s="552"/>
      <c r="M367" s="552"/>
      <c r="N367" s="552"/>
      <c r="O367" s="552"/>
      <c r="P367" s="552"/>
      <c r="Q367" s="552"/>
      <c r="R367" s="552"/>
      <c r="S367" s="552"/>
      <c r="T367" s="552"/>
      <c r="U367" s="552"/>
      <c r="V367" s="552"/>
      <c r="W367" s="552"/>
      <c r="X367" s="552"/>
      <c r="Y367" s="552"/>
      <c r="Z367" s="552"/>
      <c r="AA367" s="552"/>
      <c r="AB367" s="552"/>
      <c r="AC367" s="552"/>
      <c r="AD367" s="552"/>
      <c r="AE367" s="552"/>
      <c r="AF367" s="552"/>
      <c r="AG367" s="552"/>
      <c r="AH367" s="552"/>
      <c r="AI367" s="552"/>
      <c r="AJ367" s="552"/>
      <c r="AK367" s="552"/>
      <c r="AL367" s="552"/>
      <c r="AM367" s="552"/>
      <c r="AN367" s="552"/>
      <c r="AO367" s="552"/>
      <c r="AP367" s="552"/>
      <c r="AQ367" s="552"/>
      <c r="AR367" s="552"/>
      <c r="AS367" s="552"/>
      <c r="AT367" s="552"/>
      <c r="AU367" s="552"/>
      <c r="AV367" s="552"/>
      <c r="AW367" s="552"/>
      <c r="AX367" s="552"/>
      <c r="AY367" s="552"/>
      <c r="AZ367" s="552"/>
      <c r="BA367" s="552"/>
      <c r="BB367" s="552"/>
      <c r="BC367" s="552"/>
      <c r="BD367" s="552"/>
      <c r="BI367" s="45"/>
    </row>
    <row r="368" spans="1:61" ht="33.75" customHeight="1" x14ac:dyDescent="0.2">
      <c r="A368" s="124"/>
      <c r="B368" s="575" t="s">
        <v>27</v>
      </c>
      <c r="C368" s="575"/>
      <c r="D368" s="575"/>
      <c r="E368" s="575"/>
      <c r="F368" s="575"/>
      <c r="G368" s="575"/>
      <c r="H368" s="575"/>
      <c r="I368" s="575"/>
      <c r="J368" s="575"/>
      <c r="K368" s="575"/>
      <c r="L368" s="575"/>
      <c r="M368" s="575"/>
      <c r="N368" s="575"/>
      <c r="O368" s="575"/>
      <c r="P368" s="575"/>
      <c r="Q368" s="575"/>
      <c r="R368" s="575"/>
      <c r="S368" s="575"/>
      <c r="T368" s="575"/>
      <c r="U368" s="575"/>
      <c r="V368" s="575"/>
      <c r="W368" s="575"/>
      <c r="X368" s="575"/>
      <c r="Y368" s="575"/>
      <c r="Z368" s="575"/>
      <c r="AA368" s="575"/>
      <c r="AB368" s="575"/>
      <c r="AC368" s="575"/>
      <c r="AD368" s="575"/>
      <c r="AE368" s="575"/>
      <c r="AF368" s="575"/>
      <c r="AG368" s="575"/>
      <c r="AH368" s="575"/>
      <c r="AI368" s="575"/>
      <c r="AJ368" s="575"/>
      <c r="AK368" s="575"/>
      <c r="AL368" s="575"/>
      <c r="AM368" s="575"/>
      <c r="AN368" s="575"/>
      <c r="AO368" s="575"/>
      <c r="AP368" s="575"/>
      <c r="AQ368" s="575"/>
      <c r="AR368" s="575"/>
      <c r="AS368" s="575"/>
      <c r="AT368" s="575"/>
      <c r="AU368" s="575"/>
      <c r="AV368" s="575"/>
      <c r="AW368" s="575"/>
      <c r="AX368" s="575"/>
      <c r="AY368" s="575"/>
      <c r="AZ368" s="575"/>
      <c r="BA368" s="575"/>
      <c r="BB368" s="575"/>
      <c r="BC368" s="575"/>
      <c r="BD368" s="575"/>
      <c r="BI368" s="45"/>
    </row>
    <row r="369" spans="1:74" ht="11.25" customHeight="1" x14ac:dyDescent="0.2">
      <c r="A369" s="124"/>
      <c r="B369" s="575" t="s">
        <v>372</v>
      </c>
      <c r="C369" s="575"/>
      <c r="D369" s="575"/>
      <c r="E369" s="575"/>
      <c r="F369" s="575"/>
      <c r="G369" s="575"/>
      <c r="H369" s="575"/>
      <c r="I369" s="575"/>
      <c r="J369" s="575"/>
      <c r="K369" s="575"/>
      <c r="L369" s="575"/>
      <c r="M369" s="575"/>
      <c r="N369" s="575"/>
      <c r="O369" s="575"/>
      <c r="P369" s="575"/>
      <c r="Q369" s="575"/>
      <c r="R369" s="575"/>
      <c r="S369" s="575"/>
      <c r="T369" s="575"/>
      <c r="U369" s="575"/>
      <c r="V369" s="575"/>
      <c r="W369" s="575"/>
      <c r="X369" s="575"/>
      <c r="Y369" s="575"/>
      <c r="Z369" s="575"/>
      <c r="AA369" s="575"/>
      <c r="AB369" s="575"/>
      <c r="AC369" s="575"/>
      <c r="AD369" s="575"/>
      <c r="AE369" s="575"/>
      <c r="AF369" s="575"/>
      <c r="AG369" s="575"/>
      <c r="AH369" s="575"/>
      <c r="AI369" s="575"/>
      <c r="AJ369" s="575"/>
      <c r="AK369" s="575"/>
      <c r="AL369" s="575"/>
      <c r="AM369" s="575"/>
      <c r="AN369" s="575"/>
      <c r="AO369" s="575"/>
      <c r="AP369" s="575"/>
      <c r="AQ369" s="575"/>
      <c r="AR369" s="575"/>
      <c r="AS369" s="575"/>
      <c r="AT369" s="575"/>
      <c r="AU369" s="575"/>
      <c r="AV369" s="575"/>
      <c r="AW369" s="575"/>
      <c r="AX369" s="575"/>
      <c r="AY369" s="575"/>
      <c r="AZ369" s="575"/>
      <c r="BA369" s="575"/>
      <c r="BB369" s="575"/>
      <c r="BC369" s="575"/>
      <c r="BD369" s="575"/>
      <c r="BI369" s="45"/>
    </row>
    <row r="370" spans="1:74" ht="95.25" customHeight="1" x14ac:dyDescent="0.2">
      <c r="A370" s="124"/>
      <c r="B370" s="575" t="s">
        <v>291</v>
      </c>
      <c r="C370" s="575"/>
      <c r="D370" s="575"/>
      <c r="E370" s="575"/>
      <c r="F370" s="575"/>
      <c r="G370" s="575"/>
      <c r="H370" s="575"/>
      <c r="I370" s="575"/>
      <c r="J370" s="575"/>
      <c r="K370" s="575"/>
      <c r="L370" s="575"/>
      <c r="M370" s="575"/>
      <c r="N370" s="575"/>
      <c r="O370" s="575"/>
      <c r="P370" s="575"/>
      <c r="Q370" s="575"/>
      <c r="R370" s="575"/>
      <c r="S370" s="575"/>
      <c r="T370" s="575"/>
      <c r="U370" s="575"/>
      <c r="V370" s="575"/>
      <c r="W370" s="575"/>
      <c r="X370" s="575"/>
      <c r="Y370" s="575"/>
      <c r="Z370" s="575"/>
      <c r="AA370" s="575"/>
      <c r="AB370" s="575"/>
      <c r="AC370" s="575"/>
      <c r="AD370" s="575"/>
      <c r="AE370" s="575"/>
      <c r="AF370" s="575"/>
      <c r="AG370" s="575"/>
      <c r="AH370" s="575"/>
      <c r="AI370" s="575"/>
      <c r="AJ370" s="575"/>
      <c r="AK370" s="575"/>
      <c r="AL370" s="575"/>
      <c r="AM370" s="575"/>
      <c r="AN370" s="575"/>
      <c r="AO370" s="575"/>
      <c r="AP370" s="575"/>
      <c r="AQ370" s="575"/>
      <c r="AR370" s="575"/>
      <c r="AS370" s="575"/>
      <c r="AT370" s="575"/>
      <c r="AU370" s="575"/>
      <c r="AV370" s="575"/>
      <c r="AW370" s="575"/>
      <c r="AX370" s="575"/>
      <c r="AY370" s="575"/>
      <c r="AZ370" s="575"/>
      <c r="BA370" s="575"/>
      <c r="BB370" s="575"/>
      <c r="BC370" s="575"/>
      <c r="BD370" s="575"/>
      <c r="BI370" s="45"/>
    </row>
    <row r="371" spans="1:74" ht="23.45" customHeight="1" x14ac:dyDescent="0.2">
      <c r="A371" s="124"/>
      <c r="B371" s="575" t="s">
        <v>292</v>
      </c>
      <c r="C371" s="575"/>
      <c r="D371" s="575"/>
      <c r="E371" s="575"/>
      <c r="F371" s="575"/>
      <c r="G371" s="575"/>
      <c r="H371" s="575"/>
      <c r="I371" s="575"/>
      <c r="J371" s="575"/>
      <c r="K371" s="575"/>
      <c r="L371" s="575"/>
      <c r="M371" s="575"/>
      <c r="N371" s="575"/>
      <c r="O371" s="575"/>
      <c r="P371" s="575"/>
      <c r="Q371" s="575"/>
      <c r="R371" s="575"/>
      <c r="S371" s="575"/>
      <c r="T371" s="575"/>
      <c r="U371" s="575"/>
      <c r="V371" s="575"/>
      <c r="W371" s="575"/>
      <c r="X371" s="575"/>
      <c r="Y371" s="575"/>
      <c r="Z371" s="575"/>
      <c r="AA371" s="575"/>
      <c r="AB371" s="575"/>
      <c r="AC371" s="575"/>
      <c r="AD371" s="575"/>
      <c r="AE371" s="575"/>
      <c r="AF371" s="575"/>
      <c r="AG371" s="575"/>
      <c r="AH371" s="575"/>
      <c r="AI371" s="575"/>
      <c r="AJ371" s="575"/>
      <c r="AK371" s="575"/>
      <c r="AL371" s="575"/>
      <c r="AM371" s="575"/>
      <c r="AN371" s="575"/>
      <c r="AO371" s="575"/>
      <c r="AP371" s="575"/>
      <c r="AQ371" s="575"/>
      <c r="AR371" s="575"/>
      <c r="AS371" s="575"/>
      <c r="AT371" s="575"/>
      <c r="AU371" s="575"/>
      <c r="AV371" s="575"/>
      <c r="AW371" s="575"/>
      <c r="AX371" s="575"/>
      <c r="AY371" s="575"/>
      <c r="AZ371" s="575"/>
      <c r="BA371" s="575"/>
      <c r="BB371" s="575"/>
      <c r="BC371" s="575"/>
      <c r="BD371" s="575"/>
      <c r="BI371" s="45"/>
    </row>
    <row r="372" spans="1:74" ht="22.5" customHeight="1" x14ac:dyDescent="0.2">
      <c r="A372" s="124"/>
      <c r="B372" s="575" t="s">
        <v>293</v>
      </c>
      <c r="C372" s="575"/>
      <c r="D372" s="575"/>
      <c r="E372" s="575"/>
      <c r="F372" s="575"/>
      <c r="G372" s="575"/>
      <c r="H372" s="575"/>
      <c r="I372" s="575"/>
      <c r="J372" s="575"/>
      <c r="K372" s="575"/>
      <c r="L372" s="575"/>
      <c r="M372" s="575"/>
      <c r="N372" s="575"/>
      <c r="O372" s="575"/>
      <c r="P372" s="575"/>
      <c r="Q372" s="575"/>
      <c r="R372" s="575"/>
      <c r="S372" s="575"/>
      <c r="T372" s="575"/>
      <c r="U372" s="575"/>
      <c r="V372" s="575"/>
      <c r="W372" s="575"/>
      <c r="X372" s="575"/>
      <c r="Y372" s="575"/>
      <c r="Z372" s="575"/>
      <c r="AA372" s="575"/>
      <c r="AB372" s="575"/>
      <c r="AC372" s="575"/>
      <c r="AD372" s="575"/>
      <c r="AE372" s="575"/>
      <c r="AF372" s="575"/>
      <c r="AG372" s="575"/>
      <c r="AH372" s="575"/>
      <c r="AI372" s="575"/>
      <c r="AJ372" s="575"/>
      <c r="AK372" s="575"/>
      <c r="AL372" s="575"/>
      <c r="AM372" s="575"/>
      <c r="AN372" s="575"/>
      <c r="AO372" s="575"/>
      <c r="AP372" s="575"/>
      <c r="AQ372" s="575"/>
      <c r="AR372" s="575"/>
      <c r="AS372" s="575"/>
      <c r="AT372" s="575"/>
      <c r="AU372" s="575"/>
      <c r="AV372" s="575"/>
      <c r="AW372" s="575"/>
      <c r="AX372" s="575"/>
      <c r="AY372" s="575"/>
      <c r="AZ372" s="575"/>
      <c r="BA372" s="575"/>
      <c r="BB372" s="575"/>
      <c r="BC372" s="575"/>
      <c r="BD372" s="575"/>
      <c r="BI372" s="45"/>
    </row>
    <row r="373" spans="1:74" ht="13.9" customHeight="1" x14ac:dyDescent="0.2">
      <c r="A373" s="124"/>
      <c r="B373" s="575" t="s">
        <v>294</v>
      </c>
      <c r="C373" s="575"/>
      <c r="D373" s="575"/>
      <c r="E373" s="575"/>
      <c r="F373" s="575"/>
      <c r="G373" s="575"/>
      <c r="H373" s="575"/>
      <c r="I373" s="575"/>
      <c r="J373" s="575"/>
      <c r="K373" s="575"/>
      <c r="L373" s="575"/>
      <c r="M373" s="575"/>
      <c r="N373" s="575"/>
      <c r="O373" s="575"/>
      <c r="P373" s="575"/>
      <c r="Q373" s="575"/>
      <c r="R373" s="575"/>
      <c r="S373" s="575"/>
      <c r="T373" s="575"/>
      <c r="U373" s="575"/>
      <c r="V373" s="575"/>
      <c r="W373" s="575"/>
      <c r="X373" s="575"/>
      <c r="Y373" s="575"/>
      <c r="Z373" s="575"/>
      <c r="AA373" s="575"/>
      <c r="AB373" s="575"/>
      <c r="AC373" s="575"/>
      <c r="AD373" s="575"/>
      <c r="AE373" s="575"/>
      <c r="AF373" s="575"/>
      <c r="AG373" s="575"/>
      <c r="AH373" s="575"/>
      <c r="AI373" s="575"/>
      <c r="AJ373" s="575"/>
      <c r="AK373" s="575"/>
      <c r="AL373" s="575"/>
      <c r="AM373" s="575"/>
      <c r="AN373" s="575"/>
      <c r="AO373" s="575"/>
      <c r="AP373" s="575"/>
      <c r="AQ373" s="575"/>
      <c r="AR373" s="575"/>
      <c r="AS373" s="575"/>
      <c r="AT373" s="575"/>
      <c r="AU373" s="575"/>
      <c r="AV373" s="575"/>
      <c r="AW373" s="575"/>
      <c r="AX373" s="575"/>
      <c r="AY373" s="575"/>
      <c r="AZ373" s="575"/>
      <c r="BA373" s="575"/>
      <c r="BB373" s="575"/>
      <c r="BC373" s="575"/>
      <c r="BD373" s="575"/>
      <c r="BI373" s="45"/>
    </row>
    <row r="374" spans="1:74" ht="34.5" customHeight="1" x14ac:dyDescent="0.2">
      <c r="B374" s="575" t="s">
        <v>295</v>
      </c>
      <c r="C374" s="575"/>
      <c r="D374" s="575"/>
      <c r="E374" s="575"/>
      <c r="F374" s="575"/>
      <c r="G374" s="575"/>
      <c r="H374" s="575"/>
      <c r="I374" s="575"/>
      <c r="J374" s="575"/>
      <c r="K374" s="575"/>
      <c r="L374" s="575"/>
      <c r="M374" s="575"/>
      <c r="N374" s="575"/>
      <c r="O374" s="575"/>
      <c r="P374" s="575"/>
      <c r="Q374" s="575"/>
      <c r="R374" s="575"/>
      <c r="S374" s="575"/>
      <c r="T374" s="575"/>
      <c r="U374" s="575"/>
      <c r="V374" s="575"/>
      <c r="W374" s="575"/>
      <c r="X374" s="575"/>
      <c r="Y374" s="575"/>
      <c r="Z374" s="575"/>
      <c r="AA374" s="575"/>
      <c r="AB374" s="575"/>
      <c r="AC374" s="575"/>
      <c r="AD374" s="575"/>
      <c r="AE374" s="575"/>
      <c r="AF374" s="575"/>
      <c r="AG374" s="575"/>
      <c r="AH374" s="575"/>
      <c r="AI374" s="575"/>
      <c r="AJ374" s="575"/>
      <c r="AK374" s="575"/>
      <c r="AL374" s="575"/>
      <c r="AM374" s="575"/>
      <c r="AN374" s="575"/>
      <c r="AO374" s="575"/>
      <c r="AP374" s="575"/>
      <c r="AQ374" s="575"/>
      <c r="AR374" s="575"/>
      <c r="AS374" s="575"/>
      <c r="AT374" s="575"/>
      <c r="AU374" s="575"/>
      <c r="AV374" s="575"/>
      <c r="AW374" s="575"/>
      <c r="AX374" s="575"/>
      <c r="AY374" s="575"/>
      <c r="AZ374" s="575"/>
      <c r="BA374" s="575"/>
      <c r="BB374" s="575"/>
      <c r="BC374" s="575"/>
      <c r="BD374" s="575"/>
      <c r="BI374" s="45"/>
    </row>
    <row r="375" spans="1:74" s="27" customFormat="1" ht="22.5" customHeight="1" x14ac:dyDescent="0.2">
      <c r="B375" s="552" t="s">
        <v>296</v>
      </c>
      <c r="C375" s="552"/>
      <c r="D375" s="552"/>
      <c r="E375" s="552"/>
      <c r="F375" s="552"/>
      <c r="G375" s="552"/>
      <c r="H375" s="552"/>
      <c r="I375" s="552"/>
      <c r="J375" s="552"/>
      <c r="K375" s="552"/>
      <c r="L375" s="552"/>
      <c r="M375" s="552"/>
      <c r="N375" s="552"/>
      <c r="O375" s="552"/>
      <c r="P375" s="552"/>
      <c r="Q375" s="552"/>
      <c r="R375" s="552"/>
      <c r="S375" s="552"/>
      <c r="T375" s="552"/>
      <c r="U375" s="552"/>
      <c r="V375" s="552"/>
      <c r="W375" s="552"/>
      <c r="X375" s="552"/>
      <c r="Y375" s="552"/>
      <c r="Z375" s="552"/>
      <c r="AA375" s="552"/>
      <c r="AB375" s="552"/>
      <c r="AC375" s="552"/>
      <c r="AD375" s="552"/>
      <c r="AE375" s="552"/>
      <c r="AF375" s="552"/>
      <c r="AG375" s="552"/>
      <c r="AH375" s="552"/>
      <c r="AI375" s="552"/>
      <c r="AJ375" s="552"/>
      <c r="AK375" s="552"/>
      <c r="AL375" s="552"/>
      <c r="AM375" s="552"/>
      <c r="AN375" s="552"/>
      <c r="AO375" s="552"/>
      <c r="AP375" s="552"/>
      <c r="AQ375" s="552"/>
      <c r="AR375" s="552"/>
      <c r="AS375" s="552"/>
      <c r="AT375" s="552"/>
      <c r="AU375" s="552"/>
      <c r="AV375" s="552"/>
      <c r="AW375" s="552"/>
      <c r="AX375" s="552"/>
      <c r="AY375" s="552"/>
      <c r="AZ375" s="552"/>
      <c r="BA375" s="552"/>
      <c r="BB375" s="552"/>
      <c r="BC375" s="552"/>
      <c r="BD375" s="552"/>
      <c r="BI375" s="80"/>
      <c r="BM375" s="30"/>
      <c r="BN375" s="30"/>
      <c r="BO375" s="30"/>
      <c r="BP375" s="30"/>
      <c r="BQ375" s="30"/>
      <c r="BR375" s="30"/>
      <c r="BS375" s="30"/>
      <c r="BT375" s="30"/>
      <c r="BU375" s="30"/>
      <c r="BV375" s="30"/>
    </row>
    <row r="376" spans="1:74" ht="37.5" customHeight="1" x14ac:dyDescent="0.2">
      <c r="B376" s="575" t="s">
        <v>297</v>
      </c>
      <c r="C376" s="575"/>
      <c r="D376" s="575"/>
      <c r="E376" s="575"/>
      <c r="F376" s="575"/>
      <c r="G376" s="575"/>
      <c r="H376" s="575"/>
      <c r="I376" s="575"/>
      <c r="J376" s="575"/>
      <c r="K376" s="575"/>
      <c r="L376" s="575"/>
      <c r="M376" s="575"/>
      <c r="N376" s="575"/>
      <c r="O376" s="575"/>
      <c r="P376" s="575"/>
      <c r="Q376" s="575"/>
      <c r="R376" s="575"/>
      <c r="S376" s="575"/>
      <c r="T376" s="575"/>
      <c r="U376" s="575"/>
      <c r="V376" s="575"/>
      <c r="W376" s="575"/>
      <c r="X376" s="575"/>
      <c r="Y376" s="575"/>
      <c r="Z376" s="575"/>
      <c r="AA376" s="575"/>
      <c r="AB376" s="575"/>
      <c r="AC376" s="575"/>
      <c r="AD376" s="575"/>
      <c r="AE376" s="575"/>
      <c r="AF376" s="575"/>
      <c r="AG376" s="575"/>
      <c r="AH376" s="575"/>
      <c r="AI376" s="575"/>
      <c r="AJ376" s="575"/>
      <c r="AK376" s="575"/>
      <c r="AL376" s="575"/>
      <c r="AM376" s="575"/>
      <c r="AN376" s="575"/>
      <c r="AO376" s="575"/>
      <c r="AP376" s="575"/>
      <c r="AQ376" s="575"/>
      <c r="AR376" s="575"/>
      <c r="AS376" s="575"/>
      <c r="AT376" s="575"/>
      <c r="AU376" s="575"/>
      <c r="AV376" s="575"/>
      <c r="AW376" s="575"/>
      <c r="AX376" s="575"/>
      <c r="AY376" s="575"/>
      <c r="AZ376" s="575"/>
      <c r="BA376" s="575"/>
      <c r="BB376" s="575"/>
      <c r="BC376" s="575"/>
      <c r="BD376" s="575"/>
      <c r="BI376" s="45"/>
      <c r="BM376" s="1"/>
      <c r="BN376" s="1"/>
      <c r="BO376" s="1"/>
      <c r="BP376" s="1"/>
      <c r="BQ376" s="1"/>
      <c r="BR376" s="1"/>
      <c r="BS376" s="1"/>
      <c r="BT376" s="1"/>
      <c r="BU376" s="1"/>
      <c r="BV376" s="1"/>
    </row>
    <row r="377" spans="1:74" ht="47.45" customHeight="1" x14ac:dyDescent="0.2">
      <c r="B377" s="575" t="s">
        <v>298</v>
      </c>
      <c r="C377" s="575"/>
      <c r="D377" s="575"/>
      <c r="E377" s="575"/>
      <c r="F377" s="575"/>
      <c r="G377" s="575"/>
      <c r="H377" s="575"/>
      <c r="I377" s="575"/>
      <c r="J377" s="575"/>
      <c r="K377" s="575"/>
      <c r="L377" s="575"/>
      <c r="M377" s="575"/>
      <c r="N377" s="575"/>
      <c r="O377" s="575"/>
      <c r="P377" s="575"/>
      <c r="Q377" s="575"/>
      <c r="R377" s="575"/>
      <c r="S377" s="575"/>
      <c r="T377" s="575"/>
      <c r="U377" s="575"/>
      <c r="V377" s="575"/>
      <c r="W377" s="575"/>
      <c r="X377" s="575"/>
      <c r="Y377" s="575"/>
      <c r="Z377" s="575"/>
      <c r="AA377" s="575"/>
      <c r="AB377" s="575"/>
      <c r="AC377" s="575"/>
      <c r="AD377" s="575"/>
      <c r="AE377" s="575"/>
      <c r="AF377" s="575"/>
      <c r="AG377" s="575"/>
      <c r="AH377" s="575"/>
      <c r="AI377" s="575"/>
      <c r="AJ377" s="575"/>
      <c r="AK377" s="575"/>
      <c r="AL377" s="575"/>
      <c r="AM377" s="575"/>
      <c r="AN377" s="575"/>
      <c r="AO377" s="575"/>
      <c r="AP377" s="575"/>
      <c r="AQ377" s="575"/>
      <c r="AR377" s="575"/>
      <c r="AS377" s="575"/>
      <c r="AT377" s="575"/>
      <c r="AU377" s="575"/>
      <c r="AV377" s="575"/>
      <c r="AW377" s="575"/>
      <c r="AX377" s="575"/>
      <c r="AY377" s="575"/>
      <c r="AZ377" s="575"/>
      <c r="BA377" s="575"/>
      <c r="BB377" s="575"/>
      <c r="BC377" s="575"/>
      <c r="BD377" s="575"/>
      <c r="BI377" s="45"/>
      <c r="BM377" s="1"/>
      <c r="BN377" s="1"/>
      <c r="BO377" s="1"/>
      <c r="BP377" s="1"/>
      <c r="BQ377" s="1"/>
      <c r="BR377" s="1"/>
      <c r="BS377" s="1"/>
      <c r="BT377" s="1"/>
      <c r="BU377" s="1"/>
      <c r="BV377" s="1"/>
    </row>
    <row r="378" spans="1:74" ht="12.6" customHeight="1" x14ac:dyDescent="0.2">
      <c r="B378" s="575" t="s">
        <v>299</v>
      </c>
      <c r="C378" s="575"/>
      <c r="D378" s="575"/>
      <c r="E378" s="575"/>
      <c r="F378" s="575"/>
      <c r="G378" s="575"/>
      <c r="H378" s="575"/>
      <c r="I378" s="575"/>
      <c r="J378" s="575"/>
      <c r="K378" s="575"/>
      <c r="L378" s="575"/>
      <c r="M378" s="575"/>
      <c r="N378" s="575"/>
      <c r="O378" s="575"/>
      <c r="P378" s="575"/>
      <c r="Q378" s="575"/>
      <c r="R378" s="575"/>
      <c r="S378" s="575"/>
      <c r="T378" s="575"/>
      <c r="U378" s="575"/>
      <c r="V378" s="575"/>
      <c r="W378" s="575"/>
      <c r="X378" s="575"/>
      <c r="Y378" s="575"/>
      <c r="Z378" s="575"/>
      <c r="AA378" s="575"/>
      <c r="AB378" s="575"/>
      <c r="AC378" s="575"/>
      <c r="AD378" s="575"/>
      <c r="AE378" s="575"/>
      <c r="AF378" s="575"/>
      <c r="AG378" s="575"/>
      <c r="AH378" s="575"/>
      <c r="AI378" s="575"/>
      <c r="AJ378" s="575"/>
      <c r="AK378" s="575"/>
      <c r="AL378" s="575"/>
      <c r="AM378" s="575"/>
      <c r="AN378" s="575"/>
      <c r="AO378" s="575"/>
      <c r="AP378" s="575"/>
      <c r="AQ378" s="575"/>
      <c r="AR378" s="575"/>
      <c r="AS378" s="575"/>
      <c r="AT378" s="575"/>
      <c r="AU378" s="575"/>
      <c r="AV378" s="575"/>
      <c r="AW378" s="575"/>
      <c r="AX378" s="575"/>
      <c r="AY378" s="575"/>
      <c r="AZ378" s="575"/>
      <c r="BA378" s="575"/>
      <c r="BB378" s="575"/>
      <c r="BC378" s="575"/>
      <c r="BD378" s="575"/>
      <c r="BI378" s="45"/>
      <c r="BM378" s="1"/>
      <c r="BN378" s="1"/>
      <c r="BO378" s="1"/>
      <c r="BP378" s="1"/>
      <c r="BQ378" s="1"/>
      <c r="BR378" s="1"/>
      <c r="BS378" s="1"/>
      <c r="BT378" s="1"/>
      <c r="BU378" s="1"/>
      <c r="BV378" s="1"/>
    </row>
    <row r="379" spans="1:74" ht="36.75" customHeight="1" x14ac:dyDescent="0.2">
      <c r="B379" s="575" t="s">
        <v>420</v>
      </c>
      <c r="C379" s="692"/>
      <c r="D379" s="692"/>
      <c r="E379" s="692"/>
      <c r="F379" s="692"/>
      <c r="G379" s="692"/>
      <c r="H379" s="692"/>
      <c r="I379" s="692"/>
      <c r="J379" s="692"/>
      <c r="K379" s="692"/>
      <c r="L379" s="692"/>
      <c r="M379" s="692"/>
      <c r="N379" s="692"/>
      <c r="O379" s="692"/>
      <c r="P379" s="692"/>
      <c r="Q379" s="692"/>
      <c r="R379" s="692"/>
      <c r="S379" s="692"/>
      <c r="T379" s="692"/>
      <c r="U379" s="692"/>
      <c r="V379" s="692"/>
      <c r="W379" s="692"/>
      <c r="X379" s="692"/>
      <c r="Y379" s="692"/>
      <c r="Z379" s="692"/>
      <c r="AA379" s="692"/>
      <c r="AB379" s="692"/>
      <c r="AC379" s="692"/>
      <c r="AD379" s="692"/>
      <c r="AE379" s="692"/>
      <c r="AF379" s="692"/>
      <c r="AG379" s="692"/>
      <c r="AH379" s="692"/>
      <c r="AI379" s="692"/>
      <c r="AJ379" s="692"/>
      <c r="AK379" s="692"/>
      <c r="AL379" s="692"/>
      <c r="AM379" s="692"/>
      <c r="AN379" s="692"/>
      <c r="AO379" s="692"/>
      <c r="AP379" s="692"/>
      <c r="AQ379" s="692"/>
      <c r="AR379" s="692"/>
      <c r="AS379" s="692"/>
      <c r="AT379" s="692"/>
      <c r="AU379" s="692"/>
      <c r="AV379" s="692"/>
      <c r="AW379" s="692"/>
      <c r="AX379" s="692"/>
      <c r="AY379" s="692"/>
      <c r="AZ379" s="692"/>
      <c r="BA379" s="692"/>
      <c r="BB379" s="692"/>
      <c r="BC379" s="692"/>
      <c r="BD379" s="692"/>
      <c r="BI379" s="45"/>
      <c r="BM379" s="1"/>
      <c r="BN379" s="1"/>
      <c r="BO379" s="1"/>
      <c r="BP379" s="1"/>
      <c r="BQ379" s="1"/>
      <c r="BR379" s="1"/>
      <c r="BS379" s="1"/>
      <c r="BT379" s="1"/>
      <c r="BU379" s="1"/>
      <c r="BV379" s="1"/>
    </row>
    <row r="380" spans="1:74" ht="13.5" customHeight="1" x14ac:dyDescent="0.2">
      <c r="B380" s="575" t="s">
        <v>300</v>
      </c>
      <c r="C380" s="692"/>
      <c r="D380" s="692"/>
      <c r="E380" s="692"/>
      <c r="F380" s="692"/>
      <c r="G380" s="692"/>
      <c r="H380" s="692"/>
      <c r="I380" s="692"/>
      <c r="J380" s="692"/>
      <c r="K380" s="692"/>
      <c r="L380" s="692"/>
      <c r="M380" s="692"/>
      <c r="N380" s="692"/>
      <c r="O380" s="692"/>
      <c r="P380" s="692"/>
      <c r="Q380" s="692"/>
      <c r="R380" s="692"/>
      <c r="S380" s="692"/>
      <c r="T380" s="692"/>
      <c r="U380" s="692"/>
      <c r="V380" s="692"/>
      <c r="W380" s="692"/>
      <c r="X380" s="692"/>
      <c r="Y380" s="692"/>
      <c r="Z380" s="692"/>
      <c r="AA380" s="692"/>
      <c r="AB380" s="692"/>
      <c r="AC380" s="692"/>
      <c r="AD380" s="692"/>
      <c r="AE380" s="692"/>
      <c r="AF380" s="692"/>
      <c r="AG380" s="692"/>
      <c r="AH380" s="692"/>
      <c r="AI380" s="692"/>
      <c r="AJ380" s="692"/>
      <c r="AK380" s="692"/>
      <c r="AL380" s="692"/>
      <c r="AM380" s="692"/>
      <c r="AN380" s="692"/>
      <c r="AO380" s="692"/>
      <c r="AP380" s="692"/>
      <c r="AQ380" s="692"/>
      <c r="AR380" s="692"/>
      <c r="AS380" s="692"/>
      <c r="AT380" s="692"/>
      <c r="AU380" s="692"/>
      <c r="AV380" s="692"/>
      <c r="AW380" s="692"/>
      <c r="AX380" s="692"/>
      <c r="AY380" s="692"/>
      <c r="AZ380" s="692"/>
      <c r="BA380" s="692"/>
      <c r="BB380" s="692"/>
      <c r="BC380" s="692"/>
      <c r="BD380" s="692"/>
      <c r="BI380" s="45"/>
      <c r="BM380" s="1"/>
      <c r="BN380" s="1"/>
      <c r="BO380" s="1"/>
      <c r="BP380" s="1"/>
      <c r="BQ380" s="1"/>
      <c r="BR380" s="1"/>
      <c r="BS380" s="1"/>
      <c r="BT380" s="1"/>
      <c r="BU380" s="1"/>
      <c r="BV380" s="1"/>
    </row>
    <row r="381" spans="1:74" ht="17.25" customHeight="1" x14ac:dyDescent="0.2">
      <c r="B381" s="576" t="s">
        <v>22</v>
      </c>
      <c r="C381" s="577"/>
      <c r="D381" s="577"/>
      <c r="E381" s="577"/>
      <c r="F381" s="577"/>
      <c r="G381" s="577"/>
      <c r="H381" s="577"/>
      <c r="I381" s="577"/>
      <c r="J381" s="577"/>
      <c r="K381" s="577"/>
      <c r="L381" s="577"/>
      <c r="M381" s="577"/>
      <c r="N381" s="577"/>
      <c r="O381" s="577"/>
      <c r="P381" s="577"/>
      <c r="Q381" s="577"/>
      <c r="R381" s="577"/>
      <c r="S381" s="577"/>
      <c r="T381" s="577"/>
      <c r="U381" s="577"/>
      <c r="V381" s="577"/>
      <c r="W381" s="577"/>
      <c r="X381" s="577"/>
      <c r="Y381" s="577"/>
      <c r="Z381" s="577"/>
      <c r="AA381" s="577"/>
      <c r="AB381" s="577"/>
      <c r="AC381" s="577"/>
      <c r="AD381" s="577"/>
      <c r="AE381" s="577"/>
      <c r="AF381" s="577"/>
      <c r="AG381" s="577"/>
      <c r="AH381" s="577"/>
      <c r="AI381" s="577"/>
      <c r="AJ381" s="577"/>
      <c r="AK381" s="577"/>
      <c r="AL381" s="577"/>
      <c r="AM381" s="577"/>
      <c r="AN381" s="577"/>
      <c r="AO381" s="577"/>
      <c r="AP381" s="577"/>
      <c r="AQ381" s="577"/>
      <c r="AR381" s="577"/>
      <c r="AS381" s="577"/>
      <c r="AT381" s="577"/>
      <c r="AU381" s="577"/>
      <c r="AV381" s="577"/>
      <c r="AW381" s="577"/>
      <c r="AX381" s="577"/>
      <c r="AY381" s="577"/>
      <c r="AZ381" s="577"/>
      <c r="BA381" s="577"/>
      <c r="BB381" s="577"/>
      <c r="BC381" s="577"/>
      <c r="BD381" s="577"/>
      <c r="BI381" s="45"/>
    </row>
    <row r="382" spans="1:74" ht="108" customHeight="1" x14ac:dyDescent="0.2">
      <c r="B382" s="552" t="s">
        <v>371</v>
      </c>
      <c r="C382" s="552"/>
      <c r="D382" s="552"/>
      <c r="E382" s="552"/>
      <c r="F382" s="552"/>
      <c r="G382" s="552"/>
      <c r="H382" s="552"/>
      <c r="I382" s="552"/>
      <c r="J382" s="552"/>
      <c r="K382" s="552"/>
      <c r="L382" s="552"/>
      <c r="M382" s="552"/>
      <c r="N382" s="552"/>
      <c r="O382" s="552"/>
      <c r="P382" s="552"/>
      <c r="Q382" s="552"/>
      <c r="R382" s="552"/>
      <c r="S382" s="552"/>
      <c r="T382" s="552"/>
      <c r="U382" s="552"/>
      <c r="V382" s="552"/>
      <c r="W382" s="552"/>
      <c r="X382" s="552"/>
      <c r="Y382" s="552"/>
      <c r="Z382" s="552"/>
      <c r="AA382" s="552"/>
      <c r="AB382" s="552"/>
      <c r="AC382" s="552"/>
      <c r="AD382" s="552"/>
      <c r="AE382" s="552"/>
      <c r="AF382" s="552"/>
      <c r="AG382" s="552"/>
      <c r="AH382" s="552"/>
      <c r="AI382" s="552"/>
      <c r="AJ382" s="552"/>
      <c r="AK382" s="552"/>
      <c r="AL382" s="552"/>
      <c r="AM382" s="552"/>
      <c r="AN382" s="552"/>
      <c r="AO382" s="552"/>
      <c r="AP382" s="552"/>
      <c r="AQ382" s="552"/>
      <c r="AR382" s="552"/>
      <c r="AS382" s="552"/>
      <c r="AT382" s="552"/>
      <c r="AU382" s="552"/>
      <c r="AV382" s="552"/>
      <c r="AW382" s="552"/>
      <c r="AX382" s="552"/>
      <c r="AY382" s="552"/>
      <c r="AZ382" s="552"/>
      <c r="BA382" s="552"/>
      <c r="BB382" s="552"/>
      <c r="BC382" s="552"/>
      <c r="BD382" s="552"/>
      <c r="BI382" s="45"/>
    </row>
    <row r="383" spans="1:74" ht="25.5" hidden="1" customHeight="1" x14ac:dyDescent="0.2">
      <c r="A383" s="124"/>
      <c r="B383" s="37" t="s">
        <v>61</v>
      </c>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c r="AN383" s="79"/>
      <c r="AO383" s="79"/>
      <c r="AP383" s="79"/>
      <c r="AQ383" s="79"/>
      <c r="AR383" s="79"/>
      <c r="AS383" s="79"/>
      <c r="AT383" s="79"/>
      <c r="AU383" s="79"/>
      <c r="AV383" s="79"/>
      <c r="AW383" s="79"/>
      <c r="AX383" s="79"/>
      <c r="AY383" s="79"/>
      <c r="AZ383" s="79"/>
      <c r="BA383" s="62"/>
      <c r="BB383" s="62"/>
      <c r="BC383" s="62"/>
      <c r="BD383" s="62"/>
      <c r="BI383" s="45"/>
    </row>
    <row r="384" spans="1:74" s="81" customFormat="1" ht="12" hidden="1" customHeight="1" x14ac:dyDescent="0.25">
      <c r="B384" s="86" t="s">
        <v>62</v>
      </c>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c r="AL384" s="85"/>
      <c r="AM384" s="85"/>
      <c r="AN384" s="85"/>
      <c r="AO384" s="85"/>
      <c r="AP384" s="85"/>
      <c r="AQ384" s="85"/>
      <c r="AR384" s="85"/>
      <c r="AS384" s="85"/>
      <c r="AT384" s="85"/>
      <c r="AU384" s="85"/>
      <c r="AV384" s="85"/>
      <c r="AW384" s="85"/>
      <c r="AX384" s="85"/>
      <c r="AY384" s="85"/>
      <c r="AZ384" s="85"/>
      <c r="BA384" s="85"/>
      <c r="BB384" s="85"/>
      <c r="BC384" s="85"/>
      <c r="BD384" s="85"/>
      <c r="BE384" s="85"/>
      <c r="BI384" s="82"/>
    </row>
    <row r="385" spans="1:65" s="27" customFormat="1" ht="35.25" hidden="1" customHeight="1" x14ac:dyDescent="0.2">
      <c r="B385" s="550" t="s">
        <v>93</v>
      </c>
      <c r="C385" s="551"/>
      <c r="D385" s="551"/>
      <c r="E385" s="551"/>
      <c r="F385" s="551"/>
      <c r="G385" s="551"/>
      <c r="H385" s="551"/>
      <c r="I385" s="551"/>
      <c r="J385" s="551"/>
      <c r="K385" s="551"/>
      <c r="L385" s="551"/>
      <c r="M385" s="551"/>
      <c r="N385" s="551"/>
      <c r="O385" s="551"/>
      <c r="P385" s="551"/>
      <c r="Q385" s="551"/>
      <c r="R385" s="551"/>
      <c r="S385" s="551"/>
      <c r="T385" s="551"/>
      <c r="U385" s="551"/>
      <c r="V385" s="551"/>
      <c r="W385" s="551"/>
      <c r="X385" s="551"/>
      <c r="Y385" s="551"/>
      <c r="Z385" s="551"/>
      <c r="AA385" s="551"/>
      <c r="AB385" s="551"/>
      <c r="AC385" s="551"/>
      <c r="AD385" s="551"/>
      <c r="AE385" s="551"/>
      <c r="AF385" s="551"/>
      <c r="AG385" s="551"/>
      <c r="AH385" s="551"/>
      <c r="AI385" s="551"/>
      <c r="AJ385" s="551"/>
      <c r="AK385" s="551"/>
      <c r="AL385" s="551"/>
      <c r="AM385" s="551"/>
      <c r="AN385" s="551"/>
      <c r="AO385" s="551"/>
      <c r="AP385" s="551"/>
      <c r="AQ385" s="551"/>
      <c r="AR385" s="551"/>
      <c r="AS385" s="551"/>
      <c r="AT385" s="551"/>
      <c r="AU385" s="551"/>
      <c r="AV385" s="551"/>
      <c r="AW385" s="551"/>
      <c r="AX385" s="551"/>
      <c r="AY385" s="551"/>
      <c r="AZ385" s="551"/>
      <c r="BA385" s="551"/>
      <c r="BB385" s="551"/>
      <c r="BC385" s="551"/>
      <c r="BD385" s="551"/>
      <c r="BE385" s="83"/>
      <c r="BI385" s="80"/>
    </row>
    <row r="386" spans="1:65" s="27" customFormat="1" ht="34.9" hidden="1" customHeight="1" x14ac:dyDescent="0.2">
      <c r="B386" s="550" t="s">
        <v>94</v>
      </c>
      <c r="C386" s="551"/>
      <c r="D386" s="551"/>
      <c r="E386" s="551"/>
      <c r="F386" s="551"/>
      <c r="G386" s="551"/>
      <c r="H386" s="551"/>
      <c r="I386" s="551"/>
      <c r="J386" s="551"/>
      <c r="K386" s="551"/>
      <c r="L386" s="551"/>
      <c r="M386" s="551"/>
      <c r="N386" s="551"/>
      <c r="O386" s="551"/>
      <c r="P386" s="551"/>
      <c r="Q386" s="551"/>
      <c r="R386" s="551"/>
      <c r="S386" s="551"/>
      <c r="T386" s="551"/>
      <c r="U386" s="551"/>
      <c r="V386" s="551"/>
      <c r="W386" s="551"/>
      <c r="X386" s="551"/>
      <c r="Y386" s="551"/>
      <c r="Z386" s="551"/>
      <c r="AA386" s="551"/>
      <c r="AB386" s="551"/>
      <c r="AC386" s="551"/>
      <c r="AD386" s="551"/>
      <c r="AE386" s="551"/>
      <c r="AF386" s="551"/>
      <c r="AG386" s="551"/>
      <c r="AH386" s="551"/>
      <c r="AI386" s="551"/>
      <c r="AJ386" s="551"/>
      <c r="AK386" s="551"/>
      <c r="AL386" s="551"/>
      <c r="AM386" s="551"/>
      <c r="AN386" s="551"/>
      <c r="AO386" s="551"/>
      <c r="AP386" s="551"/>
      <c r="AQ386" s="551"/>
      <c r="AR386" s="551"/>
      <c r="AS386" s="551"/>
      <c r="AT386" s="551"/>
      <c r="AU386" s="551"/>
      <c r="AV386" s="551"/>
      <c r="AW386" s="551"/>
      <c r="AX386" s="551"/>
      <c r="AY386" s="551"/>
      <c r="AZ386" s="551"/>
      <c r="BA386" s="551"/>
      <c r="BB386" s="551"/>
      <c r="BC386" s="551"/>
      <c r="BD386" s="551"/>
      <c r="BE386" s="83"/>
      <c r="BI386" s="80"/>
    </row>
    <row r="387" spans="1:65" s="27" customFormat="1" ht="47.45" hidden="1" customHeight="1" x14ac:dyDescent="0.2">
      <c r="B387" s="550" t="s">
        <v>95</v>
      </c>
      <c r="C387" s="551"/>
      <c r="D387" s="551"/>
      <c r="E387" s="551"/>
      <c r="F387" s="551"/>
      <c r="G387" s="551"/>
      <c r="H387" s="551"/>
      <c r="I387" s="551"/>
      <c r="J387" s="551"/>
      <c r="K387" s="551"/>
      <c r="L387" s="551"/>
      <c r="M387" s="551"/>
      <c r="N387" s="551"/>
      <c r="O387" s="551"/>
      <c r="P387" s="551"/>
      <c r="Q387" s="551"/>
      <c r="R387" s="551"/>
      <c r="S387" s="551"/>
      <c r="T387" s="551"/>
      <c r="U387" s="551"/>
      <c r="V387" s="551"/>
      <c r="W387" s="551"/>
      <c r="X387" s="551"/>
      <c r="Y387" s="551"/>
      <c r="Z387" s="551"/>
      <c r="AA387" s="551"/>
      <c r="AB387" s="551"/>
      <c r="AC387" s="551"/>
      <c r="AD387" s="551"/>
      <c r="AE387" s="551"/>
      <c r="AF387" s="551"/>
      <c r="AG387" s="551"/>
      <c r="AH387" s="551"/>
      <c r="AI387" s="551"/>
      <c r="AJ387" s="551"/>
      <c r="AK387" s="551"/>
      <c r="AL387" s="551"/>
      <c r="AM387" s="551"/>
      <c r="AN387" s="551"/>
      <c r="AO387" s="551"/>
      <c r="AP387" s="551"/>
      <c r="AQ387" s="551"/>
      <c r="AR387" s="551"/>
      <c r="AS387" s="551"/>
      <c r="AT387" s="551"/>
      <c r="AU387" s="551"/>
      <c r="AV387" s="551"/>
      <c r="AW387" s="551"/>
      <c r="AX387" s="551"/>
      <c r="AY387" s="551"/>
      <c r="AZ387" s="551"/>
      <c r="BA387" s="551"/>
      <c r="BB387" s="551"/>
      <c r="BC387" s="551"/>
      <c r="BD387" s="551"/>
      <c r="BE387" s="83"/>
      <c r="BI387" s="80"/>
    </row>
    <row r="388" spans="1:65" s="27" customFormat="1" ht="69.599999999999994" hidden="1" customHeight="1" x14ac:dyDescent="0.2">
      <c r="B388" s="550" t="s">
        <v>75</v>
      </c>
      <c r="C388" s="551"/>
      <c r="D388" s="551"/>
      <c r="E388" s="551"/>
      <c r="F388" s="551"/>
      <c r="G388" s="551"/>
      <c r="H388" s="551"/>
      <c r="I388" s="551"/>
      <c r="J388" s="551"/>
      <c r="K388" s="551"/>
      <c r="L388" s="551"/>
      <c r="M388" s="551"/>
      <c r="N388" s="551"/>
      <c r="O388" s="551"/>
      <c r="P388" s="551"/>
      <c r="Q388" s="551"/>
      <c r="R388" s="551"/>
      <c r="S388" s="551"/>
      <c r="T388" s="551"/>
      <c r="U388" s="551"/>
      <c r="V388" s="551"/>
      <c r="W388" s="551"/>
      <c r="X388" s="551"/>
      <c r="Y388" s="551"/>
      <c r="Z388" s="551"/>
      <c r="AA388" s="551"/>
      <c r="AB388" s="551"/>
      <c r="AC388" s="551"/>
      <c r="AD388" s="551"/>
      <c r="AE388" s="551"/>
      <c r="AF388" s="551"/>
      <c r="AG388" s="551"/>
      <c r="AH388" s="551"/>
      <c r="AI388" s="551"/>
      <c r="AJ388" s="551"/>
      <c r="AK388" s="551"/>
      <c r="AL388" s="551"/>
      <c r="AM388" s="551"/>
      <c r="AN388" s="551"/>
      <c r="AO388" s="551"/>
      <c r="AP388" s="551"/>
      <c r="AQ388" s="551"/>
      <c r="AR388" s="551"/>
      <c r="AS388" s="551"/>
      <c r="AT388" s="551"/>
      <c r="AU388" s="551"/>
      <c r="AV388" s="551"/>
      <c r="AW388" s="551"/>
      <c r="AX388" s="551"/>
      <c r="AY388" s="551"/>
      <c r="AZ388" s="551"/>
      <c r="BA388" s="551"/>
      <c r="BB388" s="551"/>
      <c r="BC388" s="551"/>
      <c r="BD388" s="551"/>
      <c r="BE388" s="83"/>
      <c r="BI388" s="80"/>
    </row>
    <row r="389" spans="1:65" s="27" customFormat="1" ht="22.9" hidden="1" customHeight="1" x14ac:dyDescent="0.2">
      <c r="B389" s="573" t="s">
        <v>118</v>
      </c>
      <c r="C389" s="574"/>
      <c r="D389" s="574"/>
      <c r="E389" s="574"/>
      <c r="F389" s="574"/>
      <c r="G389" s="574"/>
      <c r="H389" s="574"/>
      <c r="I389" s="574"/>
      <c r="J389" s="574"/>
      <c r="K389" s="574"/>
      <c r="L389" s="574"/>
      <c r="M389" s="574"/>
      <c r="N389" s="574"/>
      <c r="O389" s="574"/>
      <c r="P389" s="574"/>
      <c r="Q389" s="574"/>
      <c r="R389" s="574"/>
      <c r="S389" s="574"/>
      <c r="T389" s="574"/>
      <c r="U389" s="574"/>
      <c r="V389" s="574"/>
      <c r="W389" s="574"/>
      <c r="X389" s="574"/>
      <c r="Y389" s="574"/>
      <c r="Z389" s="574"/>
      <c r="AA389" s="574"/>
      <c r="AB389" s="574"/>
      <c r="AC389" s="574"/>
      <c r="AD389" s="574"/>
      <c r="AE389" s="574"/>
      <c r="AF389" s="574"/>
      <c r="AG389" s="574"/>
      <c r="AH389" s="574"/>
      <c r="AI389" s="574"/>
      <c r="AJ389" s="574"/>
      <c r="AK389" s="574"/>
      <c r="AL389" s="574"/>
      <c r="AM389" s="574"/>
      <c r="AN389" s="574"/>
      <c r="AO389" s="574"/>
      <c r="AP389" s="574"/>
      <c r="AQ389" s="574"/>
      <c r="AR389" s="574"/>
      <c r="AS389" s="574"/>
      <c r="AT389" s="574"/>
      <c r="AU389" s="574"/>
      <c r="AV389" s="574"/>
      <c r="AW389" s="574"/>
      <c r="AX389" s="574"/>
      <c r="AY389" s="574"/>
      <c r="AZ389" s="574"/>
      <c r="BA389" s="574"/>
      <c r="BB389" s="574"/>
      <c r="BC389" s="574"/>
      <c r="BD389" s="574"/>
      <c r="BE389" s="83"/>
      <c r="BI389" s="80"/>
    </row>
    <row r="390" spans="1:65" s="27" customFormat="1" ht="57" hidden="1" customHeight="1" x14ac:dyDescent="0.2">
      <c r="B390" s="573" t="s">
        <v>117</v>
      </c>
      <c r="C390" s="574"/>
      <c r="D390" s="574"/>
      <c r="E390" s="574"/>
      <c r="F390" s="574"/>
      <c r="G390" s="574"/>
      <c r="H390" s="574"/>
      <c r="I390" s="574"/>
      <c r="J390" s="574"/>
      <c r="K390" s="574"/>
      <c r="L390" s="574"/>
      <c r="M390" s="574"/>
      <c r="N390" s="574"/>
      <c r="O390" s="574"/>
      <c r="P390" s="574"/>
      <c r="Q390" s="574"/>
      <c r="R390" s="574"/>
      <c r="S390" s="574"/>
      <c r="T390" s="574"/>
      <c r="U390" s="574"/>
      <c r="V390" s="574"/>
      <c r="W390" s="574"/>
      <c r="X390" s="574"/>
      <c r="Y390" s="574"/>
      <c r="Z390" s="574"/>
      <c r="AA390" s="574"/>
      <c r="AB390" s="574"/>
      <c r="AC390" s="574"/>
      <c r="AD390" s="574"/>
      <c r="AE390" s="574"/>
      <c r="AF390" s="574"/>
      <c r="AG390" s="574"/>
      <c r="AH390" s="574"/>
      <c r="AI390" s="574"/>
      <c r="AJ390" s="574"/>
      <c r="AK390" s="574"/>
      <c r="AL390" s="574"/>
      <c r="AM390" s="574"/>
      <c r="AN390" s="574"/>
      <c r="AO390" s="574"/>
      <c r="AP390" s="574"/>
      <c r="AQ390" s="574"/>
      <c r="AR390" s="574"/>
      <c r="AS390" s="574"/>
      <c r="AT390" s="574"/>
      <c r="AU390" s="574"/>
      <c r="AV390" s="574"/>
      <c r="AW390" s="574"/>
      <c r="AX390" s="574"/>
      <c r="AY390" s="574"/>
      <c r="AZ390" s="574"/>
      <c r="BA390" s="574"/>
      <c r="BB390" s="574"/>
      <c r="BC390" s="574"/>
      <c r="BD390" s="574"/>
      <c r="BE390" s="83"/>
      <c r="BI390" s="80"/>
    </row>
    <row r="391" spans="1:65" s="27" customFormat="1" ht="93" hidden="1" customHeight="1" x14ac:dyDescent="0.2">
      <c r="B391" s="550" t="s">
        <v>96</v>
      </c>
      <c r="C391" s="551"/>
      <c r="D391" s="551"/>
      <c r="E391" s="551"/>
      <c r="F391" s="551"/>
      <c r="G391" s="551"/>
      <c r="H391" s="551"/>
      <c r="I391" s="551"/>
      <c r="J391" s="551"/>
      <c r="K391" s="551"/>
      <c r="L391" s="551"/>
      <c r="M391" s="551"/>
      <c r="N391" s="551"/>
      <c r="O391" s="551"/>
      <c r="P391" s="551"/>
      <c r="Q391" s="551"/>
      <c r="R391" s="551"/>
      <c r="S391" s="551"/>
      <c r="T391" s="551"/>
      <c r="U391" s="551"/>
      <c r="V391" s="551"/>
      <c r="W391" s="551"/>
      <c r="X391" s="551"/>
      <c r="Y391" s="551"/>
      <c r="Z391" s="551"/>
      <c r="AA391" s="551"/>
      <c r="AB391" s="551"/>
      <c r="AC391" s="551"/>
      <c r="AD391" s="551"/>
      <c r="AE391" s="551"/>
      <c r="AF391" s="551"/>
      <c r="AG391" s="551"/>
      <c r="AH391" s="551"/>
      <c r="AI391" s="551"/>
      <c r="AJ391" s="551"/>
      <c r="AK391" s="551"/>
      <c r="AL391" s="551"/>
      <c r="AM391" s="551"/>
      <c r="AN391" s="551"/>
      <c r="AO391" s="551"/>
      <c r="AP391" s="551"/>
      <c r="AQ391" s="551"/>
      <c r="AR391" s="551"/>
      <c r="AS391" s="551"/>
      <c r="AT391" s="551"/>
      <c r="AU391" s="551"/>
      <c r="AV391" s="551"/>
      <c r="AW391" s="551"/>
      <c r="AX391" s="551"/>
      <c r="AY391" s="551"/>
      <c r="AZ391" s="551"/>
      <c r="BA391" s="551"/>
      <c r="BB391" s="551"/>
      <c r="BC391" s="551"/>
      <c r="BD391" s="551"/>
      <c r="BE391" s="83"/>
      <c r="BI391" s="80"/>
    </row>
    <row r="392" spans="1:65" s="27" customFormat="1" ht="46.9" hidden="1" customHeight="1" x14ac:dyDescent="0.2">
      <c r="B392" s="550" t="s">
        <v>97</v>
      </c>
      <c r="C392" s="551"/>
      <c r="D392" s="551"/>
      <c r="E392" s="551"/>
      <c r="F392" s="551"/>
      <c r="G392" s="551"/>
      <c r="H392" s="551"/>
      <c r="I392" s="551"/>
      <c r="J392" s="551"/>
      <c r="K392" s="551"/>
      <c r="L392" s="551"/>
      <c r="M392" s="551"/>
      <c r="N392" s="551"/>
      <c r="O392" s="551"/>
      <c r="P392" s="551"/>
      <c r="Q392" s="551"/>
      <c r="R392" s="551"/>
      <c r="S392" s="551"/>
      <c r="T392" s="551"/>
      <c r="U392" s="551"/>
      <c r="V392" s="551"/>
      <c r="W392" s="551"/>
      <c r="X392" s="551"/>
      <c r="Y392" s="551"/>
      <c r="Z392" s="551"/>
      <c r="AA392" s="551"/>
      <c r="AB392" s="551"/>
      <c r="AC392" s="551"/>
      <c r="AD392" s="551"/>
      <c r="AE392" s="551"/>
      <c r="AF392" s="551"/>
      <c r="AG392" s="551"/>
      <c r="AH392" s="551"/>
      <c r="AI392" s="551"/>
      <c r="AJ392" s="551"/>
      <c r="AK392" s="551"/>
      <c r="AL392" s="551"/>
      <c r="AM392" s="551"/>
      <c r="AN392" s="551"/>
      <c r="AO392" s="551"/>
      <c r="AP392" s="551"/>
      <c r="AQ392" s="551"/>
      <c r="AR392" s="551"/>
      <c r="AS392" s="551"/>
      <c r="AT392" s="551"/>
      <c r="AU392" s="551"/>
      <c r="AV392" s="551"/>
      <c r="AW392" s="551"/>
      <c r="AX392" s="551"/>
      <c r="AY392" s="551"/>
      <c r="AZ392" s="551"/>
      <c r="BA392" s="551"/>
      <c r="BB392" s="551"/>
      <c r="BC392" s="551"/>
      <c r="BD392" s="551"/>
      <c r="BE392" s="83"/>
      <c r="BI392" s="80"/>
    </row>
    <row r="393" spans="1:65" s="27" customFormat="1" ht="126" hidden="1" customHeight="1" x14ac:dyDescent="0.2">
      <c r="B393" s="550" t="s">
        <v>98</v>
      </c>
      <c r="C393" s="551"/>
      <c r="D393" s="551"/>
      <c r="E393" s="551"/>
      <c r="F393" s="551"/>
      <c r="G393" s="551"/>
      <c r="H393" s="551"/>
      <c r="I393" s="551"/>
      <c r="J393" s="551"/>
      <c r="K393" s="551"/>
      <c r="L393" s="551"/>
      <c r="M393" s="551"/>
      <c r="N393" s="551"/>
      <c r="O393" s="551"/>
      <c r="P393" s="551"/>
      <c r="Q393" s="551"/>
      <c r="R393" s="551"/>
      <c r="S393" s="551"/>
      <c r="T393" s="551"/>
      <c r="U393" s="551"/>
      <c r="V393" s="551"/>
      <c r="W393" s="551"/>
      <c r="X393" s="551"/>
      <c r="Y393" s="551"/>
      <c r="Z393" s="551"/>
      <c r="AA393" s="551"/>
      <c r="AB393" s="551"/>
      <c r="AC393" s="551"/>
      <c r="AD393" s="551"/>
      <c r="AE393" s="551"/>
      <c r="AF393" s="551"/>
      <c r="AG393" s="551"/>
      <c r="AH393" s="551"/>
      <c r="AI393" s="551"/>
      <c r="AJ393" s="551"/>
      <c r="AK393" s="551"/>
      <c r="AL393" s="551"/>
      <c r="AM393" s="551"/>
      <c r="AN393" s="551"/>
      <c r="AO393" s="551"/>
      <c r="AP393" s="551"/>
      <c r="AQ393" s="551"/>
      <c r="AR393" s="551"/>
      <c r="AS393" s="551"/>
      <c r="AT393" s="551"/>
      <c r="AU393" s="551"/>
      <c r="AV393" s="551"/>
      <c r="AW393" s="551"/>
      <c r="AX393" s="551"/>
      <c r="AY393" s="551"/>
      <c r="AZ393" s="551"/>
      <c r="BA393" s="551"/>
      <c r="BB393" s="551"/>
      <c r="BC393" s="551"/>
      <c r="BD393" s="551"/>
      <c r="BE393" s="83"/>
      <c r="BI393" s="80"/>
    </row>
    <row r="394" spans="1:65" s="27" customFormat="1" ht="22.5" hidden="1" customHeight="1" x14ac:dyDescent="0.2">
      <c r="B394" s="550" t="s">
        <v>99</v>
      </c>
      <c r="C394" s="550"/>
      <c r="D394" s="550"/>
      <c r="E394" s="550"/>
      <c r="F394" s="550"/>
      <c r="G394" s="550"/>
      <c r="H394" s="550"/>
      <c r="I394" s="550"/>
      <c r="J394" s="550"/>
      <c r="K394" s="550"/>
      <c r="L394" s="550"/>
      <c r="M394" s="550"/>
      <c r="N394" s="550"/>
      <c r="O394" s="550"/>
      <c r="P394" s="550"/>
      <c r="Q394" s="550"/>
      <c r="R394" s="550"/>
      <c r="S394" s="550"/>
      <c r="T394" s="550"/>
      <c r="U394" s="550"/>
      <c r="V394" s="550"/>
      <c r="W394" s="550"/>
      <c r="X394" s="550"/>
      <c r="Y394" s="550"/>
      <c r="Z394" s="550"/>
      <c r="AA394" s="550"/>
      <c r="AB394" s="550"/>
      <c r="AC394" s="550"/>
      <c r="AD394" s="550"/>
      <c r="AE394" s="550"/>
      <c r="AF394" s="550"/>
      <c r="AG394" s="550"/>
      <c r="AH394" s="550"/>
      <c r="AI394" s="550"/>
      <c r="AJ394" s="550"/>
      <c r="AK394" s="550"/>
      <c r="AL394" s="550"/>
      <c r="AM394" s="550"/>
      <c r="AN394" s="550"/>
      <c r="AO394" s="550"/>
      <c r="AP394" s="550"/>
      <c r="AQ394" s="550"/>
      <c r="AR394" s="550"/>
      <c r="AS394" s="550"/>
      <c r="AT394" s="550"/>
      <c r="AU394" s="550"/>
      <c r="AV394" s="550"/>
      <c r="AW394" s="550"/>
      <c r="AX394" s="550"/>
      <c r="AY394" s="550"/>
      <c r="AZ394" s="550"/>
      <c r="BA394" s="550"/>
      <c r="BB394" s="550"/>
      <c r="BC394" s="550"/>
      <c r="BD394" s="550"/>
      <c r="BE394" s="550"/>
      <c r="BI394" s="80"/>
    </row>
    <row r="395" spans="1:65" ht="25.5" customHeight="1" x14ac:dyDescent="0.25">
      <c r="A395" s="124"/>
      <c r="B395" s="37" t="s">
        <v>365</v>
      </c>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79"/>
      <c r="AO395" s="79"/>
      <c r="AP395" s="79"/>
      <c r="AQ395" s="79"/>
      <c r="AR395" s="79"/>
      <c r="AS395" s="79"/>
      <c r="AT395" s="79"/>
      <c r="AU395" s="79"/>
      <c r="AV395" s="79"/>
      <c r="AW395" s="79"/>
      <c r="AX395" s="79"/>
      <c r="AY395" s="79"/>
      <c r="AZ395" s="79"/>
      <c r="BA395" s="62"/>
      <c r="BB395" s="62"/>
      <c r="BC395" s="62"/>
      <c r="BD395" s="62"/>
      <c r="BI395" s="45"/>
      <c r="BM395" s="126"/>
    </row>
    <row r="396" spans="1:65" s="27" customFormat="1" ht="21" hidden="1" customHeight="1" x14ac:dyDescent="0.2">
      <c r="A396" s="87"/>
      <c r="B396" s="521"/>
      <c r="C396" s="522"/>
      <c r="D396" s="578"/>
      <c r="E396" s="549"/>
      <c r="F396" s="547"/>
      <c r="G396" s="547"/>
      <c r="H396" s="547"/>
      <c r="I396" s="547"/>
      <c r="J396" s="547"/>
      <c r="K396" s="547"/>
      <c r="L396" s="547"/>
      <c r="M396" s="547"/>
      <c r="N396" s="547"/>
      <c r="O396" s="547"/>
      <c r="P396" s="547"/>
      <c r="Q396" s="547"/>
      <c r="R396" s="547"/>
      <c r="S396" s="547"/>
      <c r="T396" s="547"/>
      <c r="U396" s="547"/>
      <c r="V396" s="547"/>
      <c r="W396" s="547"/>
      <c r="X396" s="547"/>
      <c r="Y396" s="547"/>
      <c r="Z396" s="547"/>
      <c r="AA396" s="547"/>
      <c r="AB396" s="547"/>
      <c r="AC396" s="547"/>
      <c r="AD396" s="547"/>
      <c r="AE396" s="547"/>
      <c r="AF396" s="547"/>
      <c r="AG396" s="547"/>
      <c r="AH396" s="547"/>
      <c r="AI396" s="547"/>
      <c r="AJ396" s="547"/>
      <c r="AK396" s="547"/>
      <c r="AL396" s="547"/>
      <c r="AM396" s="547"/>
      <c r="AN396" s="547"/>
      <c r="AO396" s="547"/>
      <c r="AP396" s="547"/>
      <c r="AQ396" s="547"/>
      <c r="AR396" s="547"/>
      <c r="AS396" s="547"/>
      <c r="AT396" s="547"/>
      <c r="AU396" s="547"/>
      <c r="AV396" s="548"/>
      <c r="AW396" s="516"/>
      <c r="AX396" s="351"/>
      <c r="AY396" s="351"/>
      <c r="AZ396" s="351"/>
      <c r="BA396" s="351"/>
      <c r="BB396" s="351"/>
      <c r="BC396" s="351"/>
      <c r="BD396" s="352"/>
      <c r="BE396" s="123"/>
      <c r="BF396" s="49" t="s">
        <v>91</v>
      </c>
      <c r="BG396" s="50" t="s">
        <v>106</v>
      </c>
      <c r="BH396" s="50" t="s">
        <v>105</v>
      </c>
      <c r="BI396" s="80"/>
    </row>
    <row r="397" spans="1:65" s="27" customFormat="1" ht="21" hidden="1" customHeight="1" x14ac:dyDescent="0.2">
      <c r="A397" s="87"/>
      <c r="B397" s="521" t="s">
        <v>100</v>
      </c>
      <c r="C397" s="522"/>
      <c r="D397" s="523"/>
      <c r="E397" s="549" t="s">
        <v>967</v>
      </c>
      <c r="F397" s="547"/>
      <c r="G397" s="547"/>
      <c r="H397" s="547"/>
      <c r="I397" s="547"/>
      <c r="J397" s="547"/>
      <c r="K397" s="547"/>
      <c r="L397" s="547"/>
      <c r="M397" s="547"/>
      <c r="N397" s="547"/>
      <c r="O397" s="547"/>
      <c r="P397" s="547"/>
      <c r="Q397" s="547"/>
      <c r="R397" s="547"/>
      <c r="S397" s="547"/>
      <c r="T397" s="547"/>
      <c r="U397" s="547"/>
      <c r="V397" s="547"/>
      <c r="W397" s="547"/>
      <c r="X397" s="547"/>
      <c r="Y397" s="547"/>
      <c r="Z397" s="547"/>
      <c r="AA397" s="547"/>
      <c r="AB397" s="547"/>
      <c r="AC397" s="547"/>
      <c r="AD397" s="547"/>
      <c r="AE397" s="547"/>
      <c r="AF397" s="547"/>
      <c r="AG397" s="547"/>
      <c r="AH397" s="547"/>
      <c r="AI397" s="547"/>
      <c r="AJ397" s="547"/>
      <c r="AK397" s="547"/>
      <c r="AL397" s="547"/>
      <c r="AM397" s="547"/>
      <c r="AN397" s="547"/>
      <c r="AO397" s="547"/>
      <c r="AP397" s="547"/>
      <c r="AQ397" s="547"/>
      <c r="AR397" s="547"/>
      <c r="AS397" s="547"/>
      <c r="AT397" s="547"/>
      <c r="AU397" s="547"/>
      <c r="AV397" s="548"/>
      <c r="AW397" s="516" t="s">
        <v>91</v>
      </c>
      <c r="AX397" s="646"/>
      <c r="AY397" s="646"/>
      <c r="AZ397" s="646"/>
      <c r="BA397" s="646"/>
      <c r="BB397" s="646"/>
      <c r="BC397" s="646"/>
      <c r="BD397" s="647"/>
      <c r="BE397" s="123"/>
      <c r="BF397" s="49" t="s">
        <v>91</v>
      </c>
      <c r="BG397" s="50" t="s">
        <v>106</v>
      </c>
      <c r="BH397" s="50" t="s">
        <v>105</v>
      </c>
      <c r="BI397" s="50" t="s">
        <v>526</v>
      </c>
    </row>
    <row r="398" spans="1:65" s="27" customFormat="1" ht="30" customHeight="1" x14ac:dyDescent="0.25">
      <c r="A398" s="87"/>
      <c r="B398" s="521" t="s">
        <v>100</v>
      </c>
      <c r="C398" s="522"/>
      <c r="D398" s="523"/>
      <c r="E398" s="376" t="s">
        <v>519</v>
      </c>
      <c r="F398" s="547"/>
      <c r="G398" s="547"/>
      <c r="H398" s="547"/>
      <c r="I398" s="547"/>
      <c r="J398" s="547"/>
      <c r="K398" s="547"/>
      <c r="L398" s="547"/>
      <c r="M398" s="547"/>
      <c r="N398" s="547"/>
      <c r="O398" s="547"/>
      <c r="P398" s="547"/>
      <c r="Q398" s="547"/>
      <c r="R398" s="547"/>
      <c r="S398" s="547"/>
      <c r="T398" s="547"/>
      <c r="U398" s="547"/>
      <c r="V398" s="547"/>
      <c r="W398" s="547"/>
      <c r="X398" s="547"/>
      <c r="Y398" s="547"/>
      <c r="Z398" s="547"/>
      <c r="AA398" s="547"/>
      <c r="AB398" s="547"/>
      <c r="AC398" s="547"/>
      <c r="AD398" s="547"/>
      <c r="AE398" s="547"/>
      <c r="AF398" s="547"/>
      <c r="AG398" s="547"/>
      <c r="AH398" s="547"/>
      <c r="AI398" s="547"/>
      <c r="AJ398" s="547"/>
      <c r="AK398" s="547"/>
      <c r="AL398" s="547"/>
      <c r="AM398" s="547"/>
      <c r="AN398" s="547"/>
      <c r="AO398" s="547"/>
      <c r="AP398" s="547"/>
      <c r="AQ398" s="547"/>
      <c r="AR398" s="547"/>
      <c r="AS398" s="547"/>
      <c r="AT398" s="547"/>
      <c r="AU398" s="547"/>
      <c r="AV398" s="548"/>
      <c r="AW398" s="516" t="s">
        <v>91</v>
      </c>
      <c r="AX398" s="646"/>
      <c r="AY398" s="646"/>
      <c r="AZ398" s="646"/>
      <c r="BA398" s="646"/>
      <c r="BB398" s="646"/>
      <c r="BC398" s="646"/>
      <c r="BD398" s="647"/>
      <c r="BE398" s="123"/>
      <c r="BI398" s="80"/>
      <c r="BM398" s="126"/>
    </row>
    <row r="399" spans="1:65" s="27" customFormat="1" ht="30" customHeight="1" x14ac:dyDescent="0.2">
      <c r="A399" s="87"/>
      <c r="B399" s="521" t="s">
        <v>101</v>
      </c>
      <c r="C399" s="522"/>
      <c r="D399" s="523"/>
      <c r="E399" s="549" t="s">
        <v>968</v>
      </c>
      <c r="F399" s="547"/>
      <c r="G399" s="547"/>
      <c r="H399" s="547"/>
      <c r="I399" s="547"/>
      <c r="J399" s="547"/>
      <c r="K399" s="547"/>
      <c r="L399" s="547"/>
      <c r="M399" s="547"/>
      <c r="N399" s="547"/>
      <c r="O399" s="547"/>
      <c r="P399" s="547"/>
      <c r="Q399" s="547"/>
      <c r="R399" s="547"/>
      <c r="S399" s="547"/>
      <c r="T399" s="547"/>
      <c r="U399" s="547"/>
      <c r="V399" s="547"/>
      <c r="W399" s="547"/>
      <c r="X399" s="547"/>
      <c r="Y399" s="547"/>
      <c r="Z399" s="547"/>
      <c r="AA399" s="547"/>
      <c r="AB399" s="547"/>
      <c r="AC399" s="547"/>
      <c r="AD399" s="547"/>
      <c r="AE399" s="547"/>
      <c r="AF399" s="547"/>
      <c r="AG399" s="547"/>
      <c r="AH399" s="547"/>
      <c r="AI399" s="547"/>
      <c r="AJ399" s="547"/>
      <c r="AK399" s="547"/>
      <c r="AL399" s="547"/>
      <c r="AM399" s="547"/>
      <c r="AN399" s="547"/>
      <c r="AO399" s="547"/>
      <c r="AP399" s="547"/>
      <c r="AQ399" s="547"/>
      <c r="AR399" s="547"/>
      <c r="AS399" s="547"/>
      <c r="AT399" s="547"/>
      <c r="AU399" s="547"/>
      <c r="AV399" s="548"/>
      <c r="AW399" s="516" t="s">
        <v>91</v>
      </c>
      <c r="AX399" s="646"/>
      <c r="AY399" s="646"/>
      <c r="AZ399" s="646"/>
      <c r="BA399" s="646"/>
      <c r="BB399" s="646"/>
      <c r="BC399" s="646"/>
      <c r="BD399" s="647"/>
      <c r="BE399" s="123"/>
      <c r="BI399" s="80"/>
    </row>
    <row r="400" spans="1:65" s="27" customFormat="1" ht="21" customHeight="1" x14ac:dyDescent="0.2">
      <c r="A400" s="87"/>
      <c r="B400" s="521" t="s">
        <v>102</v>
      </c>
      <c r="C400" s="522"/>
      <c r="D400" s="523"/>
      <c r="E400" s="376" t="s">
        <v>368</v>
      </c>
      <c r="F400" s="547"/>
      <c r="G400" s="547"/>
      <c r="H400" s="547"/>
      <c r="I400" s="547"/>
      <c r="J400" s="547"/>
      <c r="K400" s="547"/>
      <c r="L400" s="547"/>
      <c r="M400" s="547"/>
      <c r="N400" s="547"/>
      <c r="O400" s="547"/>
      <c r="P400" s="547"/>
      <c r="Q400" s="547"/>
      <c r="R400" s="547"/>
      <c r="S400" s="547"/>
      <c r="T400" s="547"/>
      <c r="U400" s="547"/>
      <c r="V400" s="547"/>
      <c r="W400" s="547"/>
      <c r="X400" s="547"/>
      <c r="Y400" s="547"/>
      <c r="Z400" s="547"/>
      <c r="AA400" s="547"/>
      <c r="AB400" s="547"/>
      <c r="AC400" s="547"/>
      <c r="AD400" s="547"/>
      <c r="AE400" s="547"/>
      <c r="AF400" s="547"/>
      <c r="AG400" s="547"/>
      <c r="AH400" s="547"/>
      <c r="AI400" s="547"/>
      <c r="AJ400" s="547"/>
      <c r="AK400" s="547"/>
      <c r="AL400" s="547"/>
      <c r="AM400" s="547"/>
      <c r="AN400" s="547"/>
      <c r="AO400" s="547"/>
      <c r="AP400" s="547"/>
      <c r="AQ400" s="547"/>
      <c r="AR400" s="547"/>
      <c r="AS400" s="547"/>
      <c r="AT400" s="547"/>
      <c r="AU400" s="547"/>
      <c r="AV400" s="548"/>
      <c r="AW400" s="516" t="s">
        <v>91</v>
      </c>
      <c r="AX400" s="646"/>
      <c r="AY400" s="646"/>
      <c r="AZ400" s="646"/>
      <c r="BA400" s="646"/>
      <c r="BB400" s="646"/>
      <c r="BC400" s="646"/>
      <c r="BD400" s="647"/>
      <c r="BE400" s="123"/>
      <c r="BI400" s="80"/>
    </row>
    <row r="401" spans="1:65" s="27" customFormat="1" ht="30" customHeight="1" x14ac:dyDescent="0.2">
      <c r="A401" s="87"/>
      <c r="B401" s="521" t="s">
        <v>103</v>
      </c>
      <c r="C401" s="522"/>
      <c r="D401" s="523"/>
      <c r="E401" s="376" t="s">
        <v>969</v>
      </c>
      <c r="F401" s="547"/>
      <c r="G401" s="547"/>
      <c r="H401" s="547"/>
      <c r="I401" s="547"/>
      <c r="J401" s="547"/>
      <c r="K401" s="547"/>
      <c r="L401" s="547"/>
      <c r="M401" s="547"/>
      <c r="N401" s="547"/>
      <c r="O401" s="547"/>
      <c r="P401" s="547"/>
      <c r="Q401" s="547"/>
      <c r="R401" s="547"/>
      <c r="S401" s="547"/>
      <c r="T401" s="547"/>
      <c r="U401" s="547"/>
      <c r="V401" s="547"/>
      <c r="W401" s="547"/>
      <c r="X401" s="547"/>
      <c r="Y401" s="547"/>
      <c r="Z401" s="547"/>
      <c r="AA401" s="547"/>
      <c r="AB401" s="547"/>
      <c r="AC401" s="547"/>
      <c r="AD401" s="547"/>
      <c r="AE401" s="547"/>
      <c r="AF401" s="547"/>
      <c r="AG401" s="547"/>
      <c r="AH401" s="547"/>
      <c r="AI401" s="547"/>
      <c r="AJ401" s="547"/>
      <c r="AK401" s="547"/>
      <c r="AL401" s="547"/>
      <c r="AM401" s="547"/>
      <c r="AN401" s="547"/>
      <c r="AO401" s="547"/>
      <c r="AP401" s="547"/>
      <c r="AQ401" s="547"/>
      <c r="AR401" s="547"/>
      <c r="AS401" s="547"/>
      <c r="AT401" s="547"/>
      <c r="AU401" s="547"/>
      <c r="AV401" s="548"/>
      <c r="AW401" s="516" t="s">
        <v>91</v>
      </c>
      <c r="AX401" s="646"/>
      <c r="AY401" s="646"/>
      <c r="AZ401" s="646"/>
      <c r="BA401" s="646"/>
      <c r="BB401" s="646"/>
      <c r="BC401" s="646"/>
      <c r="BD401" s="647"/>
      <c r="BE401" s="123"/>
      <c r="BI401" s="80"/>
    </row>
    <row r="402" spans="1:65" s="27" customFormat="1" ht="30" customHeight="1" x14ac:dyDescent="0.25">
      <c r="A402" s="87"/>
      <c r="B402" s="521" t="s">
        <v>104</v>
      </c>
      <c r="C402" s="522"/>
      <c r="D402" s="523"/>
      <c r="E402" s="376" t="s">
        <v>971</v>
      </c>
      <c r="F402" s="547"/>
      <c r="G402" s="547"/>
      <c r="H402" s="547"/>
      <c r="I402" s="547"/>
      <c r="J402" s="547"/>
      <c r="K402" s="547"/>
      <c r="L402" s="547"/>
      <c r="M402" s="547"/>
      <c r="N402" s="547"/>
      <c r="O402" s="547"/>
      <c r="P402" s="547"/>
      <c r="Q402" s="547"/>
      <c r="R402" s="547"/>
      <c r="S402" s="547"/>
      <c r="T402" s="547"/>
      <c r="U402" s="547"/>
      <c r="V402" s="547"/>
      <c r="W402" s="547"/>
      <c r="X402" s="547"/>
      <c r="Y402" s="547"/>
      <c r="Z402" s="547"/>
      <c r="AA402" s="547"/>
      <c r="AB402" s="547"/>
      <c r="AC402" s="547"/>
      <c r="AD402" s="547"/>
      <c r="AE402" s="547"/>
      <c r="AF402" s="547"/>
      <c r="AG402" s="547"/>
      <c r="AH402" s="547"/>
      <c r="AI402" s="547"/>
      <c r="AJ402" s="547"/>
      <c r="AK402" s="547"/>
      <c r="AL402" s="547"/>
      <c r="AM402" s="547"/>
      <c r="AN402" s="547"/>
      <c r="AO402" s="547"/>
      <c r="AP402" s="547"/>
      <c r="AQ402" s="547"/>
      <c r="AR402" s="547"/>
      <c r="AS402" s="547"/>
      <c r="AT402" s="547"/>
      <c r="AU402" s="547"/>
      <c r="AV402" s="548"/>
      <c r="AW402" s="516" t="s">
        <v>91</v>
      </c>
      <c r="AX402" s="646"/>
      <c r="AY402" s="646"/>
      <c r="AZ402" s="646"/>
      <c r="BA402" s="646"/>
      <c r="BB402" s="646"/>
      <c r="BC402" s="646"/>
      <c r="BD402" s="647"/>
      <c r="BE402" s="123"/>
      <c r="BI402" s="80"/>
      <c r="BM402" s="126"/>
    </row>
    <row r="403" spans="1:65" s="27" customFormat="1" ht="30" customHeight="1" x14ac:dyDescent="0.2">
      <c r="A403" s="87"/>
      <c r="B403" s="521" t="s">
        <v>301</v>
      </c>
      <c r="C403" s="522"/>
      <c r="D403" s="523"/>
      <c r="E403" s="376" t="s">
        <v>972</v>
      </c>
      <c r="F403" s="547"/>
      <c r="G403" s="547"/>
      <c r="H403" s="547"/>
      <c r="I403" s="547"/>
      <c r="J403" s="547"/>
      <c r="K403" s="547"/>
      <c r="L403" s="547"/>
      <c r="M403" s="547"/>
      <c r="N403" s="547"/>
      <c r="O403" s="547"/>
      <c r="P403" s="547"/>
      <c r="Q403" s="547"/>
      <c r="R403" s="547"/>
      <c r="S403" s="547"/>
      <c r="T403" s="547"/>
      <c r="U403" s="547"/>
      <c r="V403" s="547"/>
      <c r="W403" s="547"/>
      <c r="X403" s="547"/>
      <c r="Y403" s="547"/>
      <c r="Z403" s="547"/>
      <c r="AA403" s="547"/>
      <c r="AB403" s="547"/>
      <c r="AC403" s="547"/>
      <c r="AD403" s="547"/>
      <c r="AE403" s="547"/>
      <c r="AF403" s="547"/>
      <c r="AG403" s="547"/>
      <c r="AH403" s="547"/>
      <c r="AI403" s="547"/>
      <c r="AJ403" s="547"/>
      <c r="AK403" s="547"/>
      <c r="AL403" s="547"/>
      <c r="AM403" s="547"/>
      <c r="AN403" s="547"/>
      <c r="AO403" s="547"/>
      <c r="AP403" s="547"/>
      <c r="AQ403" s="547"/>
      <c r="AR403" s="547"/>
      <c r="AS403" s="547"/>
      <c r="AT403" s="547"/>
      <c r="AU403" s="547"/>
      <c r="AV403" s="548"/>
      <c r="AW403" s="410" t="s">
        <v>91</v>
      </c>
      <c r="AX403" s="656"/>
      <c r="AY403" s="656"/>
      <c r="AZ403" s="656"/>
      <c r="BA403" s="656"/>
      <c r="BB403" s="656"/>
      <c r="BC403" s="656"/>
      <c r="BD403" s="657"/>
      <c r="BE403" s="123"/>
      <c r="BF403" s="30"/>
      <c r="BI403" s="80"/>
    </row>
    <row r="404" spans="1:65" s="27" customFormat="1" ht="21" customHeight="1" x14ac:dyDescent="0.25">
      <c r="A404" s="87"/>
      <c r="B404" s="521" t="s">
        <v>302</v>
      </c>
      <c r="C404" s="522"/>
      <c r="D404" s="523"/>
      <c r="E404" s="549" t="s">
        <v>973</v>
      </c>
      <c r="F404" s="547"/>
      <c r="G404" s="547"/>
      <c r="H404" s="547"/>
      <c r="I404" s="547"/>
      <c r="J404" s="547"/>
      <c r="K404" s="547"/>
      <c r="L404" s="547"/>
      <c r="M404" s="547"/>
      <c r="N404" s="547"/>
      <c r="O404" s="547"/>
      <c r="P404" s="547"/>
      <c r="Q404" s="547"/>
      <c r="R404" s="547"/>
      <c r="S404" s="547"/>
      <c r="T404" s="547"/>
      <c r="U404" s="547"/>
      <c r="V404" s="547"/>
      <c r="W404" s="547"/>
      <c r="X404" s="547"/>
      <c r="Y404" s="547"/>
      <c r="Z404" s="547"/>
      <c r="AA404" s="547"/>
      <c r="AB404" s="547"/>
      <c r="AC404" s="547"/>
      <c r="AD404" s="547"/>
      <c r="AE404" s="547"/>
      <c r="AF404" s="547"/>
      <c r="AG404" s="547"/>
      <c r="AH404" s="547"/>
      <c r="AI404" s="547"/>
      <c r="AJ404" s="547"/>
      <c r="AK404" s="547"/>
      <c r="AL404" s="547"/>
      <c r="AM404" s="547"/>
      <c r="AN404" s="547"/>
      <c r="AO404" s="547"/>
      <c r="AP404" s="547"/>
      <c r="AQ404" s="547"/>
      <c r="AR404" s="547"/>
      <c r="AS404" s="547"/>
      <c r="AT404" s="547"/>
      <c r="AU404" s="547"/>
      <c r="AV404" s="548"/>
      <c r="AW404" s="410" t="s">
        <v>91</v>
      </c>
      <c r="AX404" s="656"/>
      <c r="AY404" s="656"/>
      <c r="AZ404" s="656"/>
      <c r="BA404" s="656"/>
      <c r="BB404" s="656"/>
      <c r="BC404" s="656"/>
      <c r="BD404" s="657"/>
      <c r="BE404" s="123"/>
      <c r="BI404" s="80"/>
      <c r="BM404" s="126"/>
    </row>
    <row r="405" spans="1:65" s="27" customFormat="1" ht="30" customHeight="1" x14ac:dyDescent="0.25">
      <c r="A405" s="87"/>
      <c r="B405" s="521" t="s">
        <v>303</v>
      </c>
      <c r="C405" s="522"/>
      <c r="D405" s="523"/>
      <c r="E405" s="376" t="s">
        <v>974</v>
      </c>
      <c r="F405" s="547"/>
      <c r="G405" s="547"/>
      <c r="H405" s="547"/>
      <c r="I405" s="547"/>
      <c r="J405" s="547"/>
      <c r="K405" s="547"/>
      <c r="L405" s="547"/>
      <c r="M405" s="547"/>
      <c r="N405" s="547"/>
      <c r="O405" s="547"/>
      <c r="P405" s="547"/>
      <c r="Q405" s="547"/>
      <c r="R405" s="547"/>
      <c r="S405" s="547"/>
      <c r="T405" s="547"/>
      <c r="U405" s="547"/>
      <c r="V405" s="547"/>
      <c r="W405" s="547"/>
      <c r="X405" s="547"/>
      <c r="Y405" s="547"/>
      <c r="Z405" s="547"/>
      <c r="AA405" s="547"/>
      <c r="AB405" s="547"/>
      <c r="AC405" s="547"/>
      <c r="AD405" s="547"/>
      <c r="AE405" s="547"/>
      <c r="AF405" s="547"/>
      <c r="AG405" s="547"/>
      <c r="AH405" s="547"/>
      <c r="AI405" s="547"/>
      <c r="AJ405" s="547"/>
      <c r="AK405" s="547"/>
      <c r="AL405" s="547"/>
      <c r="AM405" s="547"/>
      <c r="AN405" s="547"/>
      <c r="AO405" s="547"/>
      <c r="AP405" s="547"/>
      <c r="AQ405" s="547"/>
      <c r="AR405" s="547"/>
      <c r="AS405" s="547"/>
      <c r="AT405" s="547"/>
      <c r="AU405" s="547"/>
      <c r="AV405" s="548"/>
      <c r="AW405" s="410" t="s">
        <v>91</v>
      </c>
      <c r="AX405" s="656"/>
      <c r="AY405" s="656"/>
      <c r="AZ405" s="656"/>
      <c r="BA405" s="656"/>
      <c r="BB405" s="656"/>
      <c r="BC405" s="656"/>
      <c r="BD405" s="657"/>
      <c r="BE405" s="123"/>
      <c r="BI405" s="80"/>
      <c r="BM405" s="126"/>
    </row>
    <row r="406" spans="1:65" s="27" customFormat="1" ht="30" customHeight="1" x14ac:dyDescent="0.25">
      <c r="A406" s="87"/>
      <c r="B406" s="521" t="s">
        <v>304</v>
      </c>
      <c r="C406" s="522"/>
      <c r="D406" s="523"/>
      <c r="E406" s="549" t="s">
        <v>976</v>
      </c>
      <c r="F406" s="547"/>
      <c r="G406" s="547"/>
      <c r="H406" s="547"/>
      <c r="I406" s="547"/>
      <c r="J406" s="547"/>
      <c r="K406" s="547"/>
      <c r="L406" s="547"/>
      <c r="M406" s="547"/>
      <c r="N406" s="547"/>
      <c r="O406" s="547"/>
      <c r="P406" s="547"/>
      <c r="Q406" s="547"/>
      <c r="R406" s="547"/>
      <c r="S406" s="547"/>
      <c r="T406" s="547"/>
      <c r="U406" s="547"/>
      <c r="V406" s="547"/>
      <c r="W406" s="547"/>
      <c r="X406" s="547"/>
      <c r="Y406" s="547"/>
      <c r="Z406" s="547"/>
      <c r="AA406" s="547"/>
      <c r="AB406" s="547"/>
      <c r="AC406" s="547"/>
      <c r="AD406" s="547"/>
      <c r="AE406" s="547"/>
      <c r="AF406" s="547"/>
      <c r="AG406" s="547"/>
      <c r="AH406" s="547"/>
      <c r="AI406" s="547"/>
      <c r="AJ406" s="547"/>
      <c r="AK406" s="547"/>
      <c r="AL406" s="547"/>
      <c r="AM406" s="547"/>
      <c r="AN406" s="547"/>
      <c r="AO406" s="547"/>
      <c r="AP406" s="547"/>
      <c r="AQ406" s="547"/>
      <c r="AR406" s="547"/>
      <c r="AS406" s="547"/>
      <c r="AT406" s="547"/>
      <c r="AU406" s="547"/>
      <c r="AV406" s="548"/>
      <c r="AW406" s="410" t="s">
        <v>91</v>
      </c>
      <c r="AX406" s="656"/>
      <c r="AY406" s="656"/>
      <c r="AZ406" s="656"/>
      <c r="BA406" s="656"/>
      <c r="BB406" s="656"/>
      <c r="BC406" s="656"/>
      <c r="BD406" s="657"/>
      <c r="BE406" s="123"/>
      <c r="BI406" s="80"/>
      <c r="BM406" s="126"/>
    </row>
    <row r="407" spans="1:65" s="27" customFormat="1" ht="30" customHeight="1" x14ac:dyDescent="0.25">
      <c r="A407" s="87"/>
      <c r="B407" s="521" t="s">
        <v>305</v>
      </c>
      <c r="C407" s="522"/>
      <c r="D407" s="523"/>
      <c r="E407" s="549" t="s">
        <v>977</v>
      </c>
      <c r="F407" s="547"/>
      <c r="G407" s="547"/>
      <c r="H407" s="547"/>
      <c r="I407" s="547"/>
      <c r="J407" s="547"/>
      <c r="K407" s="547"/>
      <c r="L407" s="547"/>
      <c r="M407" s="547"/>
      <c r="N407" s="547"/>
      <c r="O407" s="547"/>
      <c r="P407" s="547"/>
      <c r="Q407" s="547"/>
      <c r="R407" s="547"/>
      <c r="S407" s="547"/>
      <c r="T407" s="547"/>
      <c r="U407" s="547"/>
      <c r="V407" s="547"/>
      <c r="W407" s="547"/>
      <c r="X407" s="547"/>
      <c r="Y407" s="547"/>
      <c r="Z407" s="547"/>
      <c r="AA407" s="547"/>
      <c r="AB407" s="547"/>
      <c r="AC407" s="547"/>
      <c r="AD407" s="547"/>
      <c r="AE407" s="547"/>
      <c r="AF407" s="547"/>
      <c r="AG407" s="547"/>
      <c r="AH407" s="547"/>
      <c r="AI407" s="547"/>
      <c r="AJ407" s="547"/>
      <c r="AK407" s="547"/>
      <c r="AL407" s="547"/>
      <c r="AM407" s="547"/>
      <c r="AN407" s="547"/>
      <c r="AO407" s="547"/>
      <c r="AP407" s="547"/>
      <c r="AQ407" s="547"/>
      <c r="AR407" s="547"/>
      <c r="AS407" s="547"/>
      <c r="AT407" s="547"/>
      <c r="AU407" s="547"/>
      <c r="AV407" s="548"/>
      <c r="AW407" s="410" t="s">
        <v>91</v>
      </c>
      <c r="AX407" s="656"/>
      <c r="AY407" s="656"/>
      <c r="AZ407" s="656"/>
      <c r="BA407" s="656"/>
      <c r="BB407" s="656"/>
      <c r="BC407" s="656"/>
      <c r="BD407" s="657"/>
      <c r="BE407" s="123"/>
      <c r="BI407" s="80"/>
      <c r="BM407" s="126"/>
    </row>
    <row r="408" spans="1:65" s="27" customFormat="1" ht="21" customHeight="1" x14ac:dyDescent="0.25">
      <c r="A408" s="87"/>
      <c r="B408" s="521" t="s">
        <v>536</v>
      </c>
      <c r="C408" s="522"/>
      <c r="D408" s="523"/>
      <c r="E408" s="549" t="s">
        <v>978</v>
      </c>
      <c r="F408" s="547"/>
      <c r="G408" s="547"/>
      <c r="H408" s="547"/>
      <c r="I408" s="547"/>
      <c r="J408" s="547"/>
      <c r="K408" s="547"/>
      <c r="L408" s="547"/>
      <c r="M408" s="547"/>
      <c r="N408" s="547"/>
      <c r="O408" s="547"/>
      <c r="P408" s="547"/>
      <c r="Q408" s="547"/>
      <c r="R408" s="547"/>
      <c r="S408" s="547"/>
      <c r="T408" s="547"/>
      <c r="U408" s="547"/>
      <c r="V408" s="547"/>
      <c r="W408" s="547"/>
      <c r="X408" s="547"/>
      <c r="Y408" s="547"/>
      <c r="Z408" s="547"/>
      <c r="AA408" s="547"/>
      <c r="AB408" s="547"/>
      <c r="AC408" s="547"/>
      <c r="AD408" s="547"/>
      <c r="AE408" s="547"/>
      <c r="AF408" s="547"/>
      <c r="AG408" s="547"/>
      <c r="AH408" s="547"/>
      <c r="AI408" s="547"/>
      <c r="AJ408" s="547"/>
      <c r="AK408" s="547"/>
      <c r="AL408" s="547"/>
      <c r="AM408" s="547"/>
      <c r="AN408" s="547"/>
      <c r="AO408" s="547"/>
      <c r="AP408" s="547"/>
      <c r="AQ408" s="547"/>
      <c r="AR408" s="547"/>
      <c r="AS408" s="547"/>
      <c r="AT408" s="547"/>
      <c r="AU408" s="547"/>
      <c r="AV408" s="548"/>
      <c r="AW408" s="410" t="s">
        <v>91</v>
      </c>
      <c r="AX408" s="656"/>
      <c r="AY408" s="656"/>
      <c r="AZ408" s="656"/>
      <c r="BA408" s="656"/>
      <c r="BB408" s="656"/>
      <c r="BC408" s="656"/>
      <c r="BD408" s="657"/>
      <c r="BE408" s="123"/>
      <c r="BI408" s="80"/>
      <c r="BM408" s="126"/>
    </row>
    <row r="409" spans="1:65" s="27" customFormat="1" ht="42.75" customHeight="1" x14ac:dyDescent="0.25">
      <c r="A409" s="87"/>
      <c r="B409" s="521" t="s">
        <v>537</v>
      </c>
      <c r="C409" s="522"/>
      <c r="D409" s="523"/>
      <c r="E409" s="549" t="s">
        <v>979</v>
      </c>
      <c r="F409" s="547"/>
      <c r="G409" s="547"/>
      <c r="H409" s="547"/>
      <c r="I409" s="547"/>
      <c r="J409" s="547"/>
      <c r="K409" s="547"/>
      <c r="L409" s="547"/>
      <c r="M409" s="547"/>
      <c r="N409" s="547"/>
      <c r="O409" s="547"/>
      <c r="P409" s="547"/>
      <c r="Q409" s="547"/>
      <c r="R409" s="547"/>
      <c r="S409" s="547"/>
      <c r="T409" s="547"/>
      <c r="U409" s="547"/>
      <c r="V409" s="547"/>
      <c r="W409" s="547"/>
      <c r="X409" s="547"/>
      <c r="Y409" s="547"/>
      <c r="Z409" s="547"/>
      <c r="AA409" s="547"/>
      <c r="AB409" s="547"/>
      <c r="AC409" s="547"/>
      <c r="AD409" s="547"/>
      <c r="AE409" s="547"/>
      <c r="AF409" s="547"/>
      <c r="AG409" s="547"/>
      <c r="AH409" s="547"/>
      <c r="AI409" s="547"/>
      <c r="AJ409" s="547"/>
      <c r="AK409" s="547"/>
      <c r="AL409" s="547"/>
      <c r="AM409" s="547"/>
      <c r="AN409" s="547"/>
      <c r="AO409" s="547"/>
      <c r="AP409" s="547"/>
      <c r="AQ409" s="547"/>
      <c r="AR409" s="547"/>
      <c r="AS409" s="547"/>
      <c r="AT409" s="547"/>
      <c r="AU409" s="547"/>
      <c r="AV409" s="548"/>
      <c r="AW409" s="410" t="s">
        <v>91</v>
      </c>
      <c r="AX409" s="656"/>
      <c r="AY409" s="656"/>
      <c r="AZ409" s="656"/>
      <c r="BA409" s="656"/>
      <c r="BB409" s="656"/>
      <c r="BC409" s="656"/>
      <c r="BD409" s="657"/>
      <c r="BE409" s="123"/>
      <c r="BI409" s="80"/>
      <c r="BM409" s="126"/>
    </row>
    <row r="410" spans="1:65" s="27" customFormat="1" ht="30" customHeight="1" x14ac:dyDescent="0.25">
      <c r="A410" s="87"/>
      <c r="B410" s="521" t="s">
        <v>538</v>
      </c>
      <c r="C410" s="522"/>
      <c r="D410" s="523"/>
      <c r="E410" s="549" t="s">
        <v>980</v>
      </c>
      <c r="F410" s="547"/>
      <c r="G410" s="547"/>
      <c r="H410" s="547"/>
      <c r="I410" s="547"/>
      <c r="J410" s="547"/>
      <c r="K410" s="547"/>
      <c r="L410" s="547"/>
      <c r="M410" s="547"/>
      <c r="N410" s="547"/>
      <c r="O410" s="547"/>
      <c r="P410" s="547"/>
      <c r="Q410" s="547"/>
      <c r="R410" s="547"/>
      <c r="S410" s="547"/>
      <c r="T410" s="547"/>
      <c r="U410" s="547"/>
      <c r="V410" s="547"/>
      <c r="W410" s="547"/>
      <c r="X410" s="547"/>
      <c r="Y410" s="547"/>
      <c r="Z410" s="547"/>
      <c r="AA410" s="547"/>
      <c r="AB410" s="547"/>
      <c r="AC410" s="547"/>
      <c r="AD410" s="547"/>
      <c r="AE410" s="547"/>
      <c r="AF410" s="547"/>
      <c r="AG410" s="547"/>
      <c r="AH410" s="547"/>
      <c r="AI410" s="547"/>
      <c r="AJ410" s="547"/>
      <c r="AK410" s="547"/>
      <c r="AL410" s="547"/>
      <c r="AM410" s="547"/>
      <c r="AN410" s="547"/>
      <c r="AO410" s="547"/>
      <c r="AP410" s="547"/>
      <c r="AQ410" s="547"/>
      <c r="AR410" s="547"/>
      <c r="AS410" s="547"/>
      <c r="AT410" s="547"/>
      <c r="AU410" s="547"/>
      <c r="AV410" s="548"/>
      <c r="AW410" s="410" t="s">
        <v>91</v>
      </c>
      <c r="AX410" s="656"/>
      <c r="AY410" s="656"/>
      <c r="AZ410" s="656"/>
      <c r="BA410" s="656"/>
      <c r="BB410" s="656"/>
      <c r="BC410" s="656"/>
      <c r="BD410" s="657"/>
      <c r="BE410" s="123"/>
      <c r="BI410" s="80"/>
      <c r="BM410" s="126"/>
    </row>
    <row r="411" spans="1:65" s="27" customFormat="1" ht="21" customHeight="1" x14ac:dyDescent="0.25">
      <c r="A411" s="87"/>
      <c r="B411" s="521" t="s">
        <v>539</v>
      </c>
      <c r="C411" s="522"/>
      <c r="D411" s="523"/>
      <c r="E411" s="549" t="s">
        <v>981</v>
      </c>
      <c r="F411" s="547"/>
      <c r="G411" s="547"/>
      <c r="H411" s="547"/>
      <c r="I411" s="547"/>
      <c r="J411" s="547"/>
      <c r="K411" s="547"/>
      <c r="L411" s="547"/>
      <c r="M411" s="547"/>
      <c r="N411" s="547"/>
      <c r="O411" s="547"/>
      <c r="P411" s="547"/>
      <c r="Q411" s="547"/>
      <c r="R411" s="547"/>
      <c r="S411" s="547"/>
      <c r="T411" s="547"/>
      <c r="U411" s="547"/>
      <c r="V411" s="547"/>
      <c r="W411" s="547"/>
      <c r="X411" s="547"/>
      <c r="Y411" s="547"/>
      <c r="Z411" s="547"/>
      <c r="AA411" s="547"/>
      <c r="AB411" s="547"/>
      <c r="AC411" s="547"/>
      <c r="AD411" s="547"/>
      <c r="AE411" s="547"/>
      <c r="AF411" s="547"/>
      <c r="AG411" s="547"/>
      <c r="AH411" s="547"/>
      <c r="AI411" s="547"/>
      <c r="AJ411" s="547"/>
      <c r="AK411" s="547"/>
      <c r="AL411" s="547"/>
      <c r="AM411" s="547"/>
      <c r="AN411" s="547"/>
      <c r="AO411" s="547"/>
      <c r="AP411" s="547"/>
      <c r="AQ411" s="547"/>
      <c r="AR411" s="547"/>
      <c r="AS411" s="547"/>
      <c r="AT411" s="547"/>
      <c r="AU411" s="547"/>
      <c r="AV411" s="548"/>
      <c r="AW411" s="410" t="s">
        <v>91</v>
      </c>
      <c r="AX411" s="656"/>
      <c r="AY411" s="656"/>
      <c r="AZ411" s="656"/>
      <c r="BA411" s="656"/>
      <c r="BB411" s="656"/>
      <c r="BC411" s="656"/>
      <c r="BD411" s="657"/>
      <c r="BE411" s="123"/>
      <c r="BI411" s="80"/>
      <c r="BM411" s="126"/>
    </row>
    <row r="412" spans="1:65" s="27" customFormat="1" ht="21" customHeight="1" x14ac:dyDescent="0.25">
      <c r="A412" s="87"/>
      <c r="B412" s="521" t="s">
        <v>540</v>
      </c>
      <c r="C412" s="522"/>
      <c r="D412" s="523"/>
      <c r="E412" s="376" t="s">
        <v>982</v>
      </c>
      <c r="F412" s="547"/>
      <c r="G412" s="547"/>
      <c r="H412" s="547"/>
      <c r="I412" s="547"/>
      <c r="J412" s="547"/>
      <c r="K412" s="547"/>
      <c r="L412" s="547"/>
      <c r="M412" s="547"/>
      <c r="N412" s="547"/>
      <c r="O412" s="547"/>
      <c r="P412" s="547"/>
      <c r="Q412" s="547"/>
      <c r="R412" s="547"/>
      <c r="S412" s="547"/>
      <c r="T412" s="547"/>
      <c r="U412" s="547"/>
      <c r="V412" s="547"/>
      <c r="W412" s="547"/>
      <c r="X412" s="547"/>
      <c r="Y412" s="547"/>
      <c r="Z412" s="547"/>
      <c r="AA412" s="547"/>
      <c r="AB412" s="547"/>
      <c r="AC412" s="547"/>
      <c r="AD412" s="547"/>
      <c r="AE412" s="547"/>
      <c r="AF412" s="547"/>
      <c r="AG412" s="547"/>
      <c r="AH412" s="547"/>
      <c r="AI412" s="547"/>
      <c r="AJ412" s="547"/>
      <c r="AK412" s="547"/>
      <c r="AL412" s="547"/>
      <c r="AM412" s="547"/>
      <c r="AN412" s="547"/>
      <c r="AO412" s="547"/>
      <c r="AP412" s="547"/>
      <c r="AQ412" s="547"/>
      <c r="AR412" s="547"/>
      <c r="AS412" s="547"/>
      <c r="AT412" s="547"/>
      <c r="AU412" s="547"/>
      <c r="AV412" s="548"/>
      <c r="AW412" s="410" t="s">
        <v>91</v>
      </c>
      <c r="AX412" s="656"/>
      <c r="AY412" s="656"/>
      <c r="AZ412" s="656"/>
      <c r="BA412" s="656"/>
      <c r="BB412" s="656"/>
      <c r="BC412" s="656"/>
      <c r="BD412" s="657"/>
      <c r="BE412" s="123"/>
      <c r="BI412" s="80"/>
      <c r="BM412" s="126"/>
    </row>
    <row r="413" spans="1:65" s="27" customFormat="1" ht="30" customHeight="1" x14ac:dyDescent="0.25">
      <c r="A413" s="87"/>
      <c r="B413" s="521" t="s">
        <v>541</v>
      </c>
      <c r="C413" s="522"/>
      <c r="D413" s="523"/>
      <c r="E413" s="549" t="s">
        <v>991</v>
      </c>
      <c r="F413" s="579"/>
      <c r="G413" s="579"/>
      <c r="H413" s="579"/>
      <c r="I413" s="579"/>
      <c r="J413" s="579"/>
      <c r="K413" s="579"/>
      <c r="L413" s="579"/>
      <c r="M413" s="579"/>
      <c r="N413" s="579"/>
      <c r="O413" s="579"/>
      <c r="P413" s="579"/>
      <c r="Q413" s="579"/>
      <c r="R413" s="579"/>
      <c r="S413" s="579"/>
      <c r="T413" s="579"/>
      <c r="U413" s="579"/>
      <c r="V413" s="579"/>
      <c r="W413" s="579"/>
      <c r="X413" s="579"/>
      <c r="Y413" s="579"/>
      <c r="Z413" s="579"/>
      <c r="AA413" s="579"/>
      <c r="AB413" s="579"/>
      <c r="AC413" s="579"/>
      <c r="AD413" s="579"/>
      <c r="AE413" s="579"/>
      <c r="AF413" s="579"/>
      <c r="AG413" s="579"/>
      <c r="AH413" s="579"/>
      <c r="AI413" s="579"/>
      <c r="AJ413" s="579"/>
      <c r="AK413" s="579"/>
      <c r="AL413" s="579"/>
      <c r="AM413" s="579"/>
      <c r="AN413" s="579"/>
      <c r="AO413" s="579"/>
      <c r="AP413" s="579"/>
      <c r="AQ413" s="579"/>
      <c r="AR413" s="579"/>
      <c r="AS413" s="579"/>
      <c r="AT413" s="579"/>
      <c r="AU413" s="579"/>
      <c r="AV413" s="580"/>
      <c r="AW413" s="410" t="s">
        <v>91</v>
      </c>
      <c r="AX413" s="656"/>
      <c r="AY413" s="656"/>
      <c r="AZ413" s="656"/>
      <c r="BA413" s="656"/>
      <c r="BB413" s="656"/>
      <c r="BC413" s="656"/>
      <c r="BD413" s="657"/>
      <c r="BE413" s="123"/>
      <c r="BF413" s="27" t="s">
        <v>91</v>
      </c>
      <c r="BG413" s="27" t="s">
        <v>106</v>
      </c>
      <c r="BH413" s="27" t="s">
        <v>105</v>
      </c>
      <c r="BI413" s="80"/>
      <c r="BM413" s="126"/>
    </row>
    <row r="414" spans="1:65" s="27" customFormat="1" ht="36.75" hidden="1" customHeight="1" x14ac:dyDescent="0.2">
      <c r="A414" s="87"/>
      <c r="B414" s="521"/>
      <c r="C414" s="522"/>
      <c r="D414" s="523"/>
      <c r="E414" s="376"/>
      <c r="F414" s="579"/>
      <c r="G414" s="579"/>
      <c r="H414" s="579"/>
      <c r="I414" s="579"/>
      <c r="J414" s="579"/>
      <c r="K414" s="579"/>
      <c r="L414" s="579"/>
      <c r="M414" s="579"/>
      <c r="N414" s="579"/>
      <c r="O414" s="579"/>
      <c r="P414" s="579"/>
      <c r="Q414" s="579"/>
      <c r="R414" s="579"/>
      <c r="S414" s="579"/>
      <c r="T414" s="579"/>
      <c r="U414" s="579"/>
      <c r="V414" s="579"/>
      <c r="W414" s="579"/>
      <c r="X414" s="579"/>
      <c r="Y414" s="579"/>
      <c r="Z414" s="579"/>
      <c r="AA414" s="579"/>
      <c r="AB414" s="579"/>
      <c r="AC414" s="579"/>
      <c r="AD414" s="579"/>
      <c r="AE414" s="579"/>
      <c r="AF414" s="579"/>
      <c r="AG414" s="579"/>
      <c r="AH414" s="579"/>
      <c r="AI414" s="579"/>
      <c r="AJ414" s="579"/>
      <c r="AK414" s="579"/>
      <c r="AL414" s="579"/>
      <c r="AM414" s="579"/>
      <c r="AN414" s="579"/>
      <c r="AO414" s="579"/>
      <c r="AP414" s="579"/>
      <c r="AQ414" s="579"/>
      <c r="AR414" s="579"/>
      <c r="AS414" s="579"/>
      <c r="AT414" s="579"/>
      <c r="AU414" s="579"/>
      <c r="AV414" s="580"/>
      <c r="AW414" s="581"/>
      <c r="AX414" s="582"/>
      <c r="AY414" s="582"/>
      <c r="AZ414" s="582"/>
      <c r="BA414" s="582"/>
      <c r="BB414" s="582"/>
      <c r="BC414" s="582"/>
      <c r="BD414" s="583"/>
      <c r="BE414" s="123"/>
      <c r="BI414" s="80"/>
    </row>
    <row r="415" spans="1:65" s="27" customFormat="1" ht="22.5" hidden="1" customHeight="1" x14ac:dyDescent="0.2">
      <c r="A415" s="87"/>
      <c r="B415" s="521"/>
      <c r="C415" s="522"/>
      <c r="D415" s="578"/>
      <c r="E415" s="584"/>
      <c r="F415" s="585"/>
      <c r="G415" s="585"/>
      <c r="H415" s="585"/>
      <c r="I415" s="585"/>
      <c r="J415" s="585"/>
      <c r="K415" s="585"/>
      <c r="L415" s="585"/>
      <c r="M415" s="585"/>
      <c r="N415" s="585"/>
      <c r="O415" s="585"/>
      <c r="P415" s="585"/>
      <c r="Q415" s="585"/>
      <c r="R415" s="585"/>
      <c r="S415" s="585"/>
      <c r="T415" s="585"/>
      <c r="U415" s="585"/>
      <c r="V415" s="585"/>
      <c r="W415" s="585"/>
      <c r="X415" s="585"/>
      <c r="Y415" s="585"/>
      <c r="Z415" s="585"/>
      <c r="AA415" s="585"/>
      <c r="AB415" s="585"/>
      <c r="AC415" s="585"/>
      <c r="AD415" s="585"/>
      <c r="AE415" s="585"/>
      <c r="AF415" s="585"/>
      <c r="AG415" s="585"/>
      <c r="AH415" s="585"/>
      <c r="AI415" s="585"/>
      <c r="AJ415" s="585"/>
      <c r="AK415" s="585"/>
      <c r="AL415" s="585"/>
      <c r="AM415" s="585"/>
      <c r="AN415" s="585"/>
      <c r="AO415" s="585"/>
      <c r="AP415" s="585"/>
      <c r="AQ415" s="585"/>
      <c r="AR415" s="585"/>
      <c r="AS415" s="585"/>
      <c r="AT415" s="585"/>
      <c r="AU415" s="585"/>
      <c r="AV415" s="585"/>
      <c r="AW415" s="585"/>
      <c r="AX415" s="585"/>
      <c r="AY415" s="585"/>
      <c r="AZ415" s="585"/>
      <c r="BA415" s="585"/>
      <c r="BB415" s="585"/>
      <c r="BC415" s="585"/>
      <c r="BD415" s="585"/>
      <c r="BE415" s="123"/>
      <c r="BI415" s="80"/>
    </row>
    <row r="416" spans="1:65" s="27" customFormat="1" ht="22.5" hidden="1" customHeight="1" x14ac:dyDescent="0.2">
      <c r="A416" s="87"/>
      <c r="B416" s="521"/>
      <c r="C416" s="522"/>
      <c r="D416" s="578"/>
      <c r="E416" s="584"/>
      <c r="F416" s="585"/>
      <c r="G416" s="585"/>
      <c r="H416" s="585"/>
      <c r="I416" s="585"/>
      <c r="J416" s="585"/>
      <c r="K416" s="585"/>
      <c r="L416" s="585"/>
      <c r="M416" s="585"/>
      <c r="N416" s="585"/>
      <c r="O416" s="585"/>
      <c r="P416" s="585"/>
      <c r="Q416" s="585"/>
      <c r="R416" s="585"/>
      <c r="S416" s="585"/>
      <c r="T416" s="585"/>
      <c r="U416" s="585"/>
      <c r="V416" s="585"/>
      <c r="W416" s="585"/>
      <c r="X416" s="585"/>
      <c r="Y416" s="585"/>
      <c r="Z416" s="585"/>
      <c r="AA416" s="585"/>
      <c r="AB416" s="585"/>
      <c r="AC416" s="585"/>
      <c r="AD416" s="585"/>
      <c r="AE416" s="585"/>
      <c r="AF416" s="585"/>
      <c r="AG416" s="585"/>
      <c r="AH416" s="585"/>
      <c r="AI416" s="585"/>
      <c r="AJ416" s="585"/>
      <c r="AK416" s="585"/>
      <c r="AL416" s="585"/>
      <c r="AM416" s="585"/>
      <c r="AN416" s="585"/>
      <c r="AO416" s="585"/>
      <c r="AP416" s="585"/>
      <c r="AQ416" s="585"/>
      <c r="AR416" s="585"/>
      <c r="AS416" s="585"/>
      <c r="AT416" s="585"/>
      <c r="AU416" s="585"/>
      <c r="AV416" s="585"/>
      <c r="AW416" s="585"/>
      <c r="AX416" s="585"/>
      <c r="AY416" s="585"/>
      <c r="AZ416" s="585"/>
      <c r="BA416" s="585"/>
      <c r="BB416" s="585"/>
      <c r="BC416" s="585"/>
      <c r="BD416" s="585"/>
      <c r="BE416" s="123"/>
      <c r="BI416" s="80"/>
    </row>
    <row r="417" spans="1:94" s="27" customFormat="1" ht="7.5" hidden="1" customHeight="1" x14ac:dyDescent="0.2">
      <c r="A417" s="87"/>
      <c r="B417" s="521"/>
      <c r="C417" s="522"/>
      <c r="D417" s="578"/>
      <c r="E417" s="584"/>
      <c r="F417" s="585"/>
      <c r="G417" s="585"/>
      <c r="H417" s="585"/>
      <c r="I417" s="585"/>
      <c r="J417" s="585"/>
      <c r="K417" s="585"/>
      <c r="L417" s="585"/>
      <c r="M417" s="585"/>
      <c r="N417" s="585"/>
      <c r="O417" s="585"/>
      <c r="P417" s="585"/>
      <c r="Q417" s="585"/>
      <c r="R417" s="585"/>
      <c r="S417" s="585"/>
      <c r="T417" s="585"/>
      <c r="U417" s="585"/>
      <c r="V417" s="585"/>
      <c r="W417" s="585"/>
      <c r="X417" s="585"/>
      <c r="Y417" s="585"/>
      <c r="Z417" s="585"/>
      <c r="AA417" s="585"/>
      <c r="AB417" s="585"/>
      <c r="AC417" s="585"/>
      <c r="AD417" s="585"/>
      <c r="AE417" s="585"/>
      <c r="AF417" s="585"/>
      <c r="AG417" s="585"/>
      <c r="AH417" s="585"/>
      <c r="AI417" s="585"/>
      <c r="AJ417" s="585"/>
      <c r="AK417" s="585"/>
      <c r="AL417" s="585"/>
      <c r="AM417" s="585"/>
      <c r="AN417" s="585"/>
      <c r="AO417" s="585"/>
      <c r="AP417" s="585"/>
      <c r="AQ417" s="585"/>
      <c r="AR417" s="585"/>
      <c r="AS417" s="585"/>
      <c r="AT417" s="585"/>
      <c r="AU417" s="585"/>
      <c r="AV417" s="585"/>
      <c r="AW417" s="585"/>
      <c r="AX417" s="585"/>
      <c r="AY417" s="585"/>
      <c r="AZ417" s="585"/>
      <c r="BA417" s="585"/>
      <c r="BB417" s="585"/>
      <c r="BC417" s="585"/>
      <c r="BD417" s="585"/>
      <c r="BE417" s="123"/>
      <c r="BI417" s="80"/>
    </row>
    <row r="418" spans="1:94" s="27" customFormat="1" ht="6.75" customHeight="1" x14ac:dyDescent="0.2">
      <c r="B418" s="84"/>
      <c r="C418" s="84"/>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4"/>
      <c r="AC418" s="84"/>
      <c r="AD418" s="84"/>
      <c r="AE418" s="84"/>
      <c r="AF418" s="84"/>
      <c r="AG418" s="84"/>
      <c r="AH418" s="84"/>
      <c r="AI418" s="84"/>
      <c r="AJ418" s="84"/>
      <c r="AK418" s="84"/>
      <c r="AL418" s="84"/>
      <c r="AM418" s="84"/>
      <c r="AN418" s="84"/>
      <c r="AO418" s="84"/>
      <c r="AP418" s="84"/>
      <c r="AQ418" s="84"/>
      <c r="AR418" s="84"/>
      <c r="AS418" s="84"/>
      <c r="AT418" s="84"/>
      <c r="AU418" s="84"/>
      <c r="AV418" s="84"/>
      <c r="AW418" s="84"/>
      <c r="AX418" s="84"/>
      <c r="AY418" s="84"/>
      <c r="AZ418" s="84"/>
      <c r="BA418" s="84"/>
      <c r="BB418" s="84"/>
      <c r="BC418" s="84"/>
      <c r="BD418" s="84"/>
      <c r="BI418" s="80"/>
    </row>
    <row r="419" spans="1:94" ht="27.75" hidden="1" customHeight="1" thickBot="1" x14ac:dyDescent="0.25">
      <c r="B419" s="658" t="s">
        <v>239</v>
      </c>
      <c r="C419" s="659"/>
      <c r="D419" s="659"/>
      <c r="E419" s="659"/>
      <c r="F419" s="659"/>
      <c r="G419" s="659"/>
      <c r="H419" s="659"/>
      <c r="I419" s="659"/>
      <c r="J419" s="659"/>
      <c r="K419" s="659"/>
      <c r="L419" s="659"/>
      <c r="M419" s="659"/>
      <c r="N419" s="659"/>
      <c r="O419" s="659"/>
      <c r="P419" s="659"/>
      <c r="Q419" s="659"/>
      <c r="R419" s="659"/>
      <c r="S419" s="659"/>
      <c r="T419" s="659"/>
      <c r="U419" s="659"/>
      <c r="V419" s="659"/>
      <c r="W419" s="659"/>
      <c r="X419" s="659"/>
      <c r="Y419" s="659"/>
      <c r="Z419" s="659"/>
      <c r="AA419" s="659"/>
      <c r="AB419" s="659"/>
      <c r="AC419" s="659"/>
      <c r="AD419" s="659"/>
      <c r="AE419" s="659"/>
      <c r="AF419" s="659"/>
      <c r="AG419" s="659"/>
      <c r="AH419" s="659"/>
      <c r="AI419" s="659"/>
      <c r="AJ419" s="659"/>
      <c r="AK419" s="659"/>
      <c r="AL419" s="659"/>
      <c r="AM419" s="659"/>
      <c r="AN419" s="659"/>
      <c r="AO419" s="659"/>
      <c r="AP419" s="659"/>
      <c r="AQ419" s="659"/>
      <c r="AR419" s="659"/>
      <c r="AS419" s="659"/>
      <c r="AT419" s="659"/>
      <c r="AU419" s="659"/>
      <c r="AV419" s="659"/>
      <c r="AW419" s="659"/>
      <c r="AX419" s="659"/>
      <c r="AY419" s="659"/>
      <c r="AZ419" s="659"/>
      <c r="BA419" s="659"/>
      <c r="BB419" s="659"/>
      <c r="BC419" s="659"/>
      <c r="BD419" s="660"/>
      <c r="BI419" s="45"/>
    </row>
    <row r="420" spans="1:94" s="27" customFormat="1" ht="9.9499999999999993" hidden="1" customHeight="1" x14ac:dyDescent="0.2">
      <c r="B420" s="84"/>
      <c r="C420" s="84"/>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c r="AD420" s="84"/>
      <c r="AE420" s="84"/>
      <c r="AF420" s="84"/>
      <c r="AG420" s="84"/>
      <c r="AH420" s="84"/>
      <c r="AI420" s="84"/>
      <c r="AJ420" s="84"/>
      <c r="AK420" s="84"/>
      <c r="AL420" s="84"/>
      <c r="AM420" s="84"/>
      <c r="AN420" s="84"/>
      <c r="AO420" s="84"/>
      <c r="AP420" s="84"/>
      <c r="AQ420" s="84"/>
      <c r="AR420" s="84"/>
      <c r="AS420" s="84"/>
      <c r="AT420" s="84"/>
      <c r="AU420" s="84"/>
      <c r="AV420" s="84"/>
      <c r="AW420" s="84"/>
      <c r="AX420" s="84"/>
      <c r="AY420" s="84"/>
      <c r="AZ420" s="84"/>
      <c r="BA420" s="84"/>
      <c r="BB420" s="84"/>
      <c r="BC420" s="84"/>
      <c r="BD420" s="84"/>
      <c r="BI420" s="80"/>
    </row>
    <row r="421" spans="1:94" ht="20.25" customHeight="1" x14ac:dyDescent="0.2">
      <c r="B421" s="376" t="s">
        <v>69</v>
      </c>
      <c r="C421" s="661"/>
      <c r="D421" s="661"/>
      <c r="E421" s="661"/>
      <c r="F421" s="661"/>
      <c r="G421" s="661"/>
      <c r="H421" s="661"/>
      <c r="I421" s="661"/>
      <c r="J421" s="661"/>
      <c r="K421" s="661"/>
      <c r="L421" s="661"/>
      <c r="M421" s="661"/>
      <c r="N421" s="661"/>
      <c r="O421" s="661"/>
      <c r="P421" s="661"/>
      <c r="Q421" s="661"/>
      <c r="R421" s="661"/>
      <c r="S421" s="661"/>
      <c r="T421" s="661"/>
      <c r="U421" s="661"/>
      <c r="V421" s="661"/>
      <c r="W421" s="661"/>
      <c r="X421" s="661"/>
      <c r="Y421" s="661"/>
      <c r="Z421" s="661"/>
      <c r="AA421" s="661"/>
      <c r="AB421" s="661"/>
      <c r="AC421" s="661"/>
      <c r="AD421" s="661"/>
      <c r="AE421" s="661"/>
      <c r="AF421" s="661"/>
      <c r="AG421" s="661"/>
      <c r="AH421" s="661"/>
      <c r="AI421" s="661"/>
      <c r="AJ421" s="661"/>
      <c r="AK421" s="661"/>
      <c r="AL421" s="661"/>
      <c r="AM421" s="661"/>
      <c r="AN421" s="661"/>
      <c r="AO421" s="661"/>
      <c r="AP421" s="661"/>
      <c r="AQ421" s="661"/>
      <c r="AR421" s="661"/>
      <c r="AS421" s="661"/>
      <c r="AT421" s="661"/>
      <c r="AU421" s="661"/>
      <c r="AV421" s="661"/>
      <c r="AW421" s="661"/>
      <c r="AX421" s="661"/>
      <c r="AY421" s="661"/>
      <c r="AZ421" s="661"/>
      <c r="BA421" s="661"/>
      <c r="BB421" s="661"/>
      <c r="BC421" s="661"/>
      <c r="BD421" s="662"/>
      <c r="BI421" s="45"/>
    </row>
    <row r="422" spans="1:94" ht="21.75" customHeight="1" x14ac:dyDescent="0.2">
      <c r="B422" s="296" t="s">
        <v>33</v>
      </c>
      <c r="C422" s="298"/>
      <c r="D422" s="298"/>
      <c r="E422" s="298"/>
      <c r="F422" s="298"/>
      <c r="G422" s="298"/>
      <c r="H422" s="298"/>
      <c r="I422" s="298"/>
      <c r="J422" s="298"/>
      <c r="K422" s="298"/>
      <c r="L422" s="298"/>
      <c r="M422" s="299"/>
      <c r="N422" s="663"/>
      <c r="O422" s="664"/>
      <c r="P422" s="664"/>
      <c r="Q422" s="664"/>
      <c r="R422" s="664"/>
      <c r="S422" s="664"/>
      <c r="T422" s="664"/>
      <c r="U422" s="664"/>
      <c r="V422" s="664"/>
      <c r="W422" s="664"/>
      <c r="X422" s="664"/>
      <c r="Y422" s="664"/>
      <c r="Z422" s="664"/>
      <c r="AA422" s="664"/>
      <c r="AB422" s="664"/>
      <c r="AC422" s="664"/>
      <c r="AD422" s="664"/>
      <c r="AE422" s="664"/>
      <c r="AF422" s="664"/>
      <c r="AG422" s="664"/>
      <c r="AH422" s="664"/>
      <c r="AI422" s="664"/>
      <c r="AJ422" s="664"/>
      <c r="AK422" s="664"/>
      <c r="AL422" s="664"/>
      <c r="AM422" s="664"/>
      <c r="AN422" s="664"/>
      <c r="AO422" s="664"/>
      <c r="AP422" s="664"/>
      <c r="AQ422" s="664"/>
      <c r="AR422" s="664"/>
      <c r="AS422" s="664"/>
      <c r="AT422" s="664"/>
      <c r="AU422" s="664"/>
      <c r="AV422" s="664"/>
      <c r="AW422" s="664"/>
      <c r="AX422" s="664"/>
      <c r="AY422" s="664"/>
      <c r="AZ422" s="664"/>
      <c r="BA422" s="664"/>
      <c r="BB422" s="664"/>
      <c r="BC422" s="664"/>
      <c r="BD422" s="665"/>
      <c r="BI422" s="45"/>
    </row>
    <row r="423" spans="1:94" ht="21.75" customHeight="1" x14ac:dyDescent="0.2">
      <c r="B423" s="357" t="s">
        <v>32</v>
      </c>
      <c r="C423" s="547"/>
      <c r="D423" s="547"/>
      <c r="E423" s="547"/>
      <c r="F423" s="547"/>
      <c r="G423" s="547"/>
      <c r="H423" s="547"/>
      <c r="I423" s="547"/>
      <c r="J423" s="547"/>
      <c r="K423" s="547"/>
      <c r="L423" s="547"/>
      <c r="M423" s="548"/>
      <c r="N423" s="666"/>
      <c r="O423" s="667"/>
      <c r="P423" s="667"/>
      <c r="Q423" s="667"/>
      <c r="R423" s="667"/>
      <c r="S423" s="667"/>
      <c r="T423" s="667"/>
      <c r="U423" s="667"/>
      <c r="V423" s="667"/>
      <c r="W423" s="668"/>
      <c r="X423" s="310" t="s">
        <v>2</v>
      </c>
      <c r="Y423" s="298"/>
      <c r="Z423" s="298"/>
      <c r="AA423" s="298"/>
      <c r="AB423" s="298"/>
      <c r="AC423" s="298"/>
      <c r="AD423" s="298"/>
      <c r="AE423" s="298"/>
      <c r="AF423" s="298"/>
      <c r="AG423" s="298"/>
      <c r="AH423" s="298"/>
      <c r="AI423" s="299"/>
      <c r="AJ423" s="666"/>
      <c r="AK423" s="312"/>
      <c r="AL423" s="312"/>
      <c r="AM423" s="312"/>
      <c r="AN423" s="312"/>
      <c r="AO423" s="312"/>
      <c r="AP423" s="312"/>
      <c r="AQ423" s="312"/>
      <c r="AR423" s="312"/>
      <c r="AS423" s="312"/>
      <c r="AT423" s="312"/>
      <c r="AU423" s="312"/>
      <c r="AV423" s="312"/>
      <c r="AW423" s="312"/>
      <c r="AX423" s="312"/>
      <c r="AY423" s="312"/>
      <c r="AZ423" s="312"/>
      <c r="BA423" s="312"/>
      <c r="BB423" s="312"/>
      <c r="BC423" s="312"/>
      <c r="BD423" s="313"/>
      <c r="BI423" s="45"/>
    </row>
    <row r="424" spans="1:94" ht="21.75" hidden="1" customHeight="1" x14ac:dyDescent="0.2">
      <c r="B424" s="310" t="s">
        <v>2</v>
      </c>
      <c r="C424" s="298"/>
      <c r="D424" s="298"/>
      <c r="E424" s="298"/>
      <c r="F424" s="298"/>
      <c r="G424" s="298"/>
      <c r="H424" s="298"/>
      <c r="I424" s="298"/>
      <c r="J424" s="298"/>
      <c r="K424" s="298"/>
      <c r="L424" s="298"/>
      <c r="M424" s="299"/>
      <c r="N424" s="194"/>
      <c r="O424" s="194"/>
      <c r="P424" s="194"/>
      <c r="Q424" s="194"/>
      <c r="R424" s="194"/>
      <c r="S424" s="194"/>
      <c r="T424" s="195"/>
      <c r="U424" s="355"/>
      <c r="V424" s="355"/>
      <c r="W424" s="355"/>
      <c r="X424" s="355"/>
      <c r="Y424" s="355"/>
      <c r="Z424" s="355"/>
      <c r="AA424" s="355"/>
      <c r="AB424" s="355"/>
      <c r="AC424" s="355"/>
      <c r="AD424" s="355"/>
      <c r="AE424" s="355"/>
      <c r="AF424" s="355"/>
      <c r="AG424" s="355"/>
      <c r="AH424" s="355"/>
      <c r="AI424" s="355"/>
      <c r="AJ424" s="355"/>
      <c r="AK424" s="355"/>
      <c r="AL424" s="355"/>
      <c r="AM424" s="355"/>
      <c r="AN424" s="355"/>
      <c r="AO424" s="355"/>
      <c r="AP424" s="355"/>
      <c r="AQ424" s="355"/>
      <c r="AR424" s="355"/>
      <c r="AS424" s="355"/>
      <c r="AT424" s="355"/>
      <c r="AU424" s="355"/>
      <c r="AV424" s="355"/>
      <c r="AW424" s="355"/>
      <c r="AX424" s="355"/>
      <c r="AY424" s="355"/>
      <c r="AZ424" s="355"/>
      <c r="BA424" s="355"/>
      <c r="BB424" s="355"/>
      <c r="BC424" s="355"/>
      <c r="BD424" s="356"/>
      <c r="BI424" s="45"/>
    </row>
    <row r="425" spans="1:94" ht="5.25" customHeight="1" x14ac:dyDescent="0.2">
      <c r="B425" s="513"/>
      <c r="C425" s="513"/>
      <c r="D425" s="513"/>
      <c r="E425" s="513"/>
      <c r="F425" s="513"/>
      <c r="G425" s="513"/>
      <c r="H425" s="513"/>
      <c r="I425" s="513"/>
      <c r="J425" s="513"/>
      <c r="K425" s="513"/>
      <c r="L425" s="513"/>
      <c r="M425" s="513"/>
      <c r="N425" s="513"/>
      <c r="O425" s="513"/>
      <c r="P425" s="513"/>
      <c r="Q425" s="513"/>
      <c r="R425" s="513"/>
      <c r="S425" s="513"/>
      <c r="T425" s="513"/>
      <c r="U425" s="513"/>
      <c r="V425" s="513"/>
      <c r="W425" s="513"/>
      <c r="X425" s="513"/>
      <c r="Y425" s="513"/>
      <c r="Z425" s="513"/>
      <c r="AA425" s="513"/>
      <c r="AB425" s="513"/>
      <c r="AC425" s="513"/>
      <c r="AD425" s="513"/>
      <c r="AE425" s="513"/>
      <c r="AF425" s="513"/>
      <c r="AG425" s="513"/>
      <c r="AH425" s="513"/>
      <c r="AI425" s="513"/>
      <c r="AJ425" s="513"/>
      <c r="AK425" s="513"/>
      <c r="AL425" s="513"/>
      <c r="AM425" s="513"/>
      <c r="AN425" s="513"/>
      <c r="AO425" s="513"/>
      <c r="AP425" s="513"/>
      <c r="AQ425" s="513"/>
      <c r="AR425" s="513"/>
      <c r="AS425" s="513"/>
      <c r="AT425" s="513"/>
      <c r="AU425" s="513"/>
      <c r="AV425" s="513"/>
      <c r="AW425" s="513"/>
      <c r="AX425" s="513"/>
      <c r="AY425" s="513"/>
      <c r="AZ425" s="513"/>
      <c r="BA425" s="513"/>
      <c r="BB425" s="513"/>
      <c r="BC425" s="513"/>
      <c r="BD425" s="513"/>
      <c r="BI425" s="45"/>
    </row>
    <row r="426" spans="1:94" ht="24" customHeight="1" x14ac:dyDescent="0.2">
      <c r="B426" s="310" t="s">
        <v>121</v>
      </c>
      <c r="C426" s="380"/>
      <c r="D426" s="380"/>
      <c r="E426" s="380"/>
      <c r="F426" s="380"/>
      <c r="G426" s="380"/>
      <c r="H426" s="380"/>
      <c r="I426" s="380"/>
      <c r="J426" s="380"/>
      <c r="K426" s="380"/>
      <c r="L426" s="380"/>
      <c r="M426" s="380"/>
      <c r="N426" s="380"/>
      <c r="O426" s="380"/>
      <c r="P426" s="380"/>
      <c r="Q426" s="380"/>
      <c r="R426" s="380"/>
      <c r="S426" s="380"/>
      <c r="T426" s="381"/>
      <c r="U426" s="514"/>
      <c r="V426" s="514"/>
      <c r="W426" s="514"/>
      <c r="X426" s="514"/>
      <c r="Y426" s="514"/>
      <c r="Z426" s="514"/>
      <c r="AA426" s="514"/>
      <c r="AB426" s="514"/>
      <c r="AC426" s="514"/>
      <c r="AD426" s="514"/>
      <c r="AE426" s="514"/>
      <c r="AF426" s="514"/>
      <c r="AG426" s="514"/>
      <c r="AH426" s="514"/>
      <c r="AI426" s="514"/>
      <c r="AJ426" s="514"/>
      <c r="AK426" s="514"/>
      <c r="AL426" s="514"/>
      <c r="AM426" s="514"/>
      <c r="AN426" s="514"/>
      <c r="AO426" s="514"/>
      <c r="AP426" s="514"/>
      <c r="AQ426" s="514"/>
      <c r="AR426" s="514"/>
      <c r="AS426" s="514"/>
      <c r="AT426" s="514"/>
      <c r="AU426" s="514"/>
      <c r="AV426" s="514"/>
      <c r="AW426" s="514"/>
      <c r="AX426" s="514"/>
      <c r="AY426" s="514"/>
      <c r="AZ426" s="514"/>
      <c r="BA426" s="514"/>
      <c r="BB426" s="514"/>
      <c r="BC426" s="514"/>
      <c r="BD426" s="515"/>
      <c r="BI426" s="45"/>
    </row>
    <row r="427" spans="1:94" ht="64.5" customHeight="1" x14ac:dyDescent="0.2">
      <c r="B427" s="376" t="s">
        <v>50</v>
      </c>
      <c r="C427" s="385"/>
      <c r="D427" s="385"/>
      <c r="E427" s="385"/>
      <c r="F427" s="385"/>
      <c r="G427" s="385"/>
      <c r="H427" s="385"/>
      <c r="I427" s="385"/>
      <c r="J427" s="385"/>
      <c r="K427" s="385"/>
      <c r="L427" s="385"/>
      <c r="M427" s="385"/>
      <c r="N427" s="385"/>
      <c r="O427" s="385"/>
      <c r="P427" s="385"/>
      <c r="Q427" s="385"/>
      <c r="R427" s="385"/>
      <c r="S427" s="385"/>
      <c r="T427" s="386"/>
      <c r="U427" s="511"/>
      <c r="V427" s="511"/>
      <c r="W427" s="511"/>
      <c r="X427" s="511"/>
      <c r="Y427" s="511"/>
      <c r="Z427" s="511"/>
      <c r="AA427" s="511"/>
      <c r="AB427" s="511"/>
      <c r="AC427" s="511"/>
      <c r="AD427" s="511"/>
      <c r="AE427" s="511"/>
      <c r="AF427" s="511"/>
      <c r="AG427" s="511"/>
      <c r="AH427" s="511"/>
      <c r="AI427" s="511"/>
      <c r="AJ427" s="511"/>
      <c r="AK427" s="511"/>
      <c r="AL427" s="511"/>
      <c r="AM427" s="511"/>
      <c r="AN427" s="511"/>
      <c r="AO427" s="511"/>
      <c r="AP427" s="511"/>
      <c r="AQ427" s="511"/>
      <c r="AR427" s="511"/>
      <c r="AS427" s="511"/>
      <c r="AT427" s="511"/>
      <c r="AU427" s="511"/>
      <c r="AV427" s="511"/>
      <c r="AW427" s="511"/>
      <c r="AX427" s="511"/>
      <c r="AY427" s="511"/>
      <c r="AZ427" s="511"/>
      <c r="BA427" s="511"/>
      <c r="BB427" s="511"/>
      <c r="BC427" s="511"/>
      <c r="BD427" s="512"/>
      <c r="BI427" s="45"/>
    </row>
    <row r="428" spans="1:94" ht="6.75" customHeight="1" x14ac:dyDescent="0.2">
      <c r="B428" s="513"/>
      <c r="C428" s="513"/>
      <c r="D428" s="513"/>
      <c r="E428" s="513"/>
      <c r="F428" s="513"/>
      <c r="G428" s="513"/>
      <c r="H428" s="513"/>
      <c r="I428" s="513"/>
      <c r="J428" s="513"/>
      <c r="K428" s="513"/>
      <c r="L428" s="513"/>
      <c r="M428" s="513"/>
      <c r="N428" s="513"/>
      <c r="O428" s="513"/>
      <c r="P428" s="513"/>
      <c r="Q428" s="513"/>
      <c r="R428" s="513"/>
      <c r="S428" s="513"/>
      <c r="T428" s="513"/>
      <c r="U428" s="513"/>
      <c r="V428" s="513"/>
      <c r="W428" s="513"/>
      <c r="X428" s="513"/>
      <c r="Y428" s="513"/>
      <c r="Z428" s="513"/>
      <c r="AA428" s="513"/>
      <c r="AB428" s="513"/>
      <c r="AC428" s="513"/>
      <c r="AD428" s="513"/>
      <c r="AE428" s="513"/>
      <c r="AF428" s="513"/>
      <c r="AG428" s="513"/>
      <c r="AH428" s="513"/>
      <c r="AI428" s="513"/>
      <c r="AJ428" s="513"/>
      <c r="AK428" s="513"/>
      <c r="AL428" s="513"/>
      <c r="AM428" s="513"/>
      <c r="AN428" s="513"/>
      <c r="AO428" s="513"/>
      <c r="AP428" s="513"/>
      <c r="AQ428" s="513"/>
      <c r="AR428" s="513"/>
      <c r="AS428" s="513"/>
      <c r="AT428" s="513"/>
      <c r="AU428" s="513"/>
      <c r="AV428" s="513"/>
      <c r="AW428" s="513"/>
      <c r="AX428" s="513"/>
      <c r="AY428" s="513"/>
      <c r="AZ428" s="513"/>
      <c r="BA428" s="513"/>
      <c r="BB428" s="513"/>
      <c r="BC428" s="513"/>
      <c r="BD428" s="513"/>
      <c r="BI428" s="45"/>
    </row>
    <row r="429" spans="1:94" ht="18" customHeight="1" x14ac:dyDescent="0.2">
      <c r="A429" s="504"/>
      <c r="B429" s="505" t="s">
        <v>112</v>
      </c>
      <c r="C429" s="506"/>
      <c r="D429" s="506"/>
      <c r="E429" s="506"/>
      <c r="F429" s="506"/>
      <c r="G429" s="506"/>
      <c r="H429" s="506"/>
      <c r="I429" s="506"/>
      <c r="J429" s="506"/>
      <c r="K429" s="506"/>
      <c r="L429" s="506"/>
      <c r="M429" s="506"/>
      <c r="N429" s="506"/>
      <c r="O429" s="506"/>
      <c r="P429" s="506"/>
      <c r="Q429" s="506"/>
      <c r="R429" s="506"/>
      <c r="S429" s="506"/>
      <c r="T429" s="506"/>
      <c r="U429" s="506"/>
      <c r="V429" s="506"/>
      <c r="W429" s="506"/>
      <c r="X429" s="506"/>
      <c r="Y429" s="506"/>
      <c r="Z429" s="506"/>
      <c r="AA429" s="506"/>
      <c r="AB429" s="506"/>
      <c r="AC429" s="506"/>
      <c r="AD429" s="506"/>
      <c r="AE429" s="506"/>
      <c r="AF429" s="506"/>
      <c r="AG429" s="506"/>
      <c r="AH429" s="506"/>
      <c r="AI429" s="506"/>
      <c r="AJ429" s="506"/>
      <c r="AK429" s="506"/>
      <c r="AL429" s="506"/>
      <c r="AM429" s="506"/>
      <c r="AN429" s="506"/>
      <c r="AO429" s="506"/>
      <c r="AP429" s="506"/>
      <c r="AQ429" s="506"/>
      <c r="AR429" s="506"/>
      <c r="AS429" s="506"/>
      <c r="AT429" s="506"/>
      <c r="AU429" s="506"/>
      <c r="AV429" s="506"/>
      <c r="AW429" s="506"/>
      <c r="AX429" s="506"/>
      <c r="AY429" s="506"/>
      <c r="AZ429" s="506"/>
      <c r="BA429" s="506"/>
      <c r="BB429" s="506"/>
      <c r="BC429" s="506"/>
      <c r="BD429" s="506"/>
      <c r="BE429" s="497"/>
      <c r="BI429" s="45"/>
    </row>
    <row r="430" spans="1:94" ht="23.25" customHeight="1" x14ac:dyDescent="0.2">
      <c r="A430" s="354"/>
      <c r="B430" s="498" t="s">
        <v>520</v>
      </c>
      <c r="C430" s="499"/>
      <c r="D430" s="499"/>
      <c r="E430" s="499"/>
      <c r="F430" s="499"/>
      <c r="G430" s="499"/>
      <c r="H430" s="499"/>
      <c r="I430" s="499"/>
      <c r="J430" s="499"/>
      <c r="K430" s="499"/>
      <c r="L430" s="499"/>
      <c r="M430" s="499"/>
      <c r="N430" s="499"/>
      <c r="O430" s="499"/>
      <c r="P430" s="499"/>
      <c r="Q430" s="499"/>
      <c r="R430" s="499"/>
      <c r="S430" s="499"/>
      <c r="T430" s="499"/>
      <c r="U430" s="499"/>
      <c r="V430" s="499"/>
      <c r="W430" s="499"/>
      <c r="X430" s="499"/>
      <c r="Y430" s="499"/>
      <c r="Z430" s="499"/>
      <c r="AA430" s="499"/>
      <c r="AB430" s="500"/>
      <c r="AC430" s="498"/>
      <c r="AD430" s="499"/>
      <c r="AE430" s="499"/>
      <c r="AF430" s="499"/>
      <c r="AG430" s="499"/>
      <c r="AH430" s="499"/>
      <c r="AI430" s="499"/>
      <c r="AJ430" s="499"/>
      <c r="AK430" s="499"/>
      <c r="AL430" s="499"/>
      <c r="AM430" s="499"/>
      <c r="AN430" s="499"/>
      <c r="AO430" s="499"/>
      <c r="AP430" s="499"/>
      <c r="AQ430" s="499"/>
      <c r="AR430" s="499"/>
      <c r="AS430" s="499"/>
      <c r="AT430" s="499"/>
      <c r="AU430" s="499"/>
      <c r="AV430" s="499"/>
      <c r="AW430" s="499"/>
      <c r="AX430" s="499"/>
      <c r="AY430" s="499"/>
      <c r="AZ430" s="499"/>
      <c r="BA430" s="499"/>
      <c r="BB430" s="499"/>
      <c r="BC430" s="499"/>
      <c r="BD430" s="500"/>
      <c r="BE430" s="354"/>
      <c r="BI430" s="45"/>
      <c r="CP430" s="88"/>
    </row>
    <row r="431" spans="1:94" ht="23.25" hidden="1" customHeight="1" x14ac:dyDescent="0.2">
      <c r="A431" s="354"/>
      <c r="B431" s="498"/>
      <c r="C431" s="499"/>
      <c r="D431" s="499"/>
      <c r="E431" s="499"/>
      <c r="F431" s="499"/>
      <c r="G431" s="499"/>
      <c r="H431" s="499"/>
      <c r="I431" s="499"/>
      <c r="J431" s="499"/>
      <c r="K431" s="499"/>
      <c r="L431" s="499"/>
      <c r="M431" s="499"/>
      <c r="N431" s="499"/>
      <c r="O431" s="499"/>
      <c r="P431" s="499"/>
      <c r="Q431" s="499"/>
      <c r="R431" s="499"/>
      <c r="S431" s="499"/>
      <c r="T431" s="499"/>
      <c r="U431" s="499"/>
      <c r="V431" s="499"/>
      <c r="W431" s="499"/>
      <c r="X431" s="499"/>
      <c r="Y431" s="499"/>
      <c r="Z431" s="499"/>
      <c r="AA431" s="499"/>
      <c r="AB431" s="500"/>
      <c r="AC431" s="498"/>
      <c r="AD431" s="499"/>
      <c r="AE431" s="499"/>
      <c r="AF431" s="499"/>
      <c r="AG431" s="499"/>
      <c r="AH431" s="499"/>
      <c r="AI431" s="499"/>
      <c r="AJ431" s="499"/>
      <c r="AK431" s="499"/>
      <c r="AL431" s="499"/>
      <c r="AM431" s="499"/>
      <c r="AN431" s="499"/>
      <c r="AO431" s="499"/>
      <c r="AP431" s="499"/>
      <c r="AQ431" s="499"/>
      <c r="AR431" s="499"/>
      <c r="AS431" s="499"/>
      <c r="AT431" s="499"/>
      <c r="AU431" s="499"/>
      <c r="AV431" s="499"/>
      <c r="AW431" s="499"/>
      <c r="AX431" s="499"/>
      <c r="AY431" s="499"/>
      <c r="AZ431" s="499"/>
      <c r="BA431" s="499"/>
      <c r="BB431" s="499"/>
      <c r="BC431" s="499"/>
      <c r="BD431" s="500"/>
      <c r="BE431" s="354"/>
      <c r="BI431" s="45"/>
    </row>
    <row r="432" spans="1:94" ht="23.25" hidden="1" customHeight="1" x14ac:dyDescent="0.2">
      <c r="A432" s="354"/>
      <c r="B432" s="498" t="s">
        <v>108</v>
      </c>
      <c r="C432" s="499"/>
      <c r="D432" s="499"/>
      <c r="E432" s="499"/>
      <c r="F432" s="499"/>
      <c r="G432" s="499"/>
      <c r="H432" s="499"/>
      <c r="I432" s="499"/>
      <c r="J432" s="499"/>
      <c r="K432" s="499"/>
      <c r="L432" s="499"/>
      <c r="M432" s="499"/>
      <c r="N432" s="499"/>
      <c r="O432" s="499"/>
      <c r="P432" s="499"/>
      <c r="Q432" s="499"/>
      <c r="R432" s="499"/>
      <c r="S432" s="499"/>
      <c r="T432" s="499"/>
      <c r="U432" s="499"/>
      <c r="V432" s="499"/>
      <c r="W432" s="499"/>
      <c r="X432" s="499"/>
      <c r="Y432" s="499"/>
      <c r="Z432" s="499"/>
      <c r="AA432" s="499"/>
      <c r="AB432" s="500"/>
      <c r="AC432" s="498"/>
      <c r="AD432" s="499"/>
      <c r="AE432" s="499"/>
      <c r="AF432" s="499"/>
      <c r="AG432" s="499"/>
      <c r="AH432" s="499"/>
      <c r="AI432" s="499"/>
      <c r="AJ432" s="499"/>
      <c r="AK432" s="499"/>
      <c r="AL432" s="499"/>
      <c r="AM432" s="499"/>
      <c r="AN432" s="499"/>
      <c r="AO432" s="499"/>
      <c r="AP432" s="499"/>
      <c r="AQ432" s="499"/>
      <c r="AR432" s="499"/>
      <c r="AS432" s="499"/>
      <c r="AT432" s="499"/>
      <c r="AU432" s="499"/>
      <c r="AV432" s="499"/>
      <c r="AW432" s="499"/>
      <c r="AX432" s="499"/>
      <c r="AY432" s="499"/>
      <c r="AZ432" s="499"/>
      <c r="BA432" s="499"/>
      <c r="BB432" s="499"/>
      <c r="BC432" s="499"/>
      <c r="BD432" s="500"/>
      <c r="BE432" s="354"/>
      <c r="BI432" s="45"/>
    </row>
    <row r="433" spans="1:61" ht="23.25" customHeight="1" x14ac:dyDescent="0.2">
      <c r="A433" s="354"/>
      <c r="B433" s="498" t="s">
        <v>109</v>
      </c>
      <c r="C433" s="499"/>
      <c r="D433" s="499"/>
      <c r="E433" s="499"/>
      <c r="F433" s="499"/>
      <c r="G433" s="499"/>
      <c r="H433" s="499"/>
      <c r="I433" s="499"/>
      <c r="J433" s="499"/>
      <c r="K433" s="499"/>
      <c r="L433" s="499"/>
      <c r="M433" s="499"/>
      <c r="N433" s="499"/>
      <c r="O433" s="499"/>
      <c r="P433" s="499"/>
      <c r="Q433" s="499"/>
      <c r="R433" s="499"/>
      <c r="S433" s="499"/>
      <c r="T433" s="499"/>
      <c r="U433" s="499"/>
      <c r="V433" s="499"/>
      <c r="W433" s="499"/>
      <c r="X433" s="499"/>
      <c r="Y433" s="499"/>
      <c r="Z433" s="499"/>
      <c r="AA433" s="499"/>
      <c r="AB433" s="500"/>
      <c r="AC433" s="498"/>
      <c r="AD433" s="499"/>
      <c r="AE433" s="499"/>
      <c r="AF433" s="499"/>
      <c r="AG433" s="499"/>
      <c r="AH433" s="499"/>
      <c r="AI433" s="499"/>
      <c r="AJ433" s="499"/>
      <c r="AK433" s="499"/>
      <c r="AL433" s="499"/>
      <c r="AM433" s="499"/>
      <c r="AN433" s="499"/>
      <c r="AO433" s="499"/>
      <c r="AP433" s="499"/>
      <c r="AQ433" s="499"/>
      <c r="AR433" s="499"/>
      <c r="AS433" s="499"/>
      <c r="AT433" s="499"/>
      <c r="AU433" s="499"/>
      <c r="AV433" s="499"/>
      <c r="AW433" s="499"/>
      <c r="AX433" s="499"/>
      <c r="AY433" s="499"/>
      <c r="AZ433" s="499"/>
      <c r="BA433" s="499"/>
      <c r="BB433" s="499"/>
      <c r="BC433" s="499"/>
      <c r="BD433" s="500"/>
      <c r="BE433" s="354"/>
      <c r="BI433" s="45"/>
    </row>
    <row r="434" spans="1:61" ht="23.25" customHeight="1" x14ac:dyDescent="0.2">
      <c r="A434" s="354"/>
      <c r="B434" s="498" t="s">
        <v>110</v>
      </c>
      <c r="C434" s="499"/>
      <c r="D434" s="499"/>
      <c r="E434" s="499"/>
      <c r="F434" s="499"/>
      <c r="G434" s="499"/>
      <c r="H434" s="499"/>
      <c r="I434" s="499"/>
      <c r="J434" s="499"/>
      <c r="K434" s="499"/>
      <c r="L434" s="499"/>
      <c r="M434" s="499"/>
      <c r="N434" s="499"/>
      <c r="O434" s="499"/>
      <c r="P434" s="499"/>
      <c r="Q434" s="499"/>
      <c r="R434" s="499"/>
      <c r="S434" s="499"/>
      <c r="T434" s="499"/>
      <c r="U434" s="499"/>
      <c r="V434" s="499"/>
      <c r="W434" s="499"/>
      <c r="X434" s="499"/>
      <c r="Y434" s="499"/>
      <c r="Z434" s="499"/>
      <c r="AA434" s="499"/>
      <c r="AB434" s="500"/>
      <c r="AC434" s="498"/>
      <c r="AD434" s="499"/>
      <c r="AE434" s="499"/>
      <c r="AF434" s="499"/>
      <c r="AG434" s="499"/>
      <c r="AH434" s="499"/>
      <c r="AI434" s="499"/>
      <c r="AJ434" s="499"/>
      <c r="AK434" s="499"/>
      <c r="AL434" s="499"/>
      <c r="AM434" s="499"/>
      <c r="AN434" s="499"/>
      <c r="AO434" s="499"/>
      <c r="AP434" s="499"/>
      <c r="AQ434" s="499"/>
      <c r="AR434" s="499"/>
      <c r="AS434" s="499"/>
      <c r="AT434" s="499"/>
      <c r="AU434" s="499"/>
      <c r="AV434" s="499"/>
      <c r="AW434" s="499"/>
      <c r="AX434" s="499"/>
      <c r="AY434" s="499"/>
      <c r="AZ434" s="499"/>
      <c r="BA434" s="499"/>
      <c r="BB434" s="499"/>
      <c r="BC434" s="499"/>
      <c r="BD434" s="500"/>
      <c r="BE434" s="354"/>
      <c r="BI434" s="45"/>
    </row>
    <row r="435" spans="1:61" ht="23.25" customHeight="1" x14ac:dyDescent="0.2">
      <c r="A435" s="354"/>
      <c r="B435" s="498" t="s">
        <v>111</v>
      </c>
      <c r="C435" s="499"/>
      <c r="D435" s="499"/>
      <c r="E435" s="499"/>
      <c r="F435" s="499"/>
      <c r="G435" s="499"/>
      <c r="H435" s="499"/>
      <c r="I435" s="499"/>
      <c r="J435" s="499"/>
      <c r="K435" s="499"/>
      <c r="L435" s="499"/>
      <c r="M435" s="499"/>
      <c r="N435" s="499"/>
      <c r="O435" s="499"/>
      <c r="P435" s="499"/>
      <c r="Q435" s="499"/>
      <c r="R435" s="499"/>
      <c r="S435" s="499"/>
      <c r="T435" s="499"/>
      <c r="U435" s="499"/>
      <c r="V435" s="499"/>
      <c r="W435" s="499"/>
      <c r="X435" s="499"/>
      <c r="Y435" s="499"/>
      <c r="Z435" s="499"/>
      <c r="AA435" s="499"/>
      <c r="AB435" s="500"/>
      <c r="AC435" s="498"/>
      <c r="AD435" s="499"/>
      <c r="AE435" s="499"/>
      <c r="AF435" s="499"/>
      <c r="AG435" s="499"/>
      <c r="AH435" s="499"/>
      <c r="AI435" s="499"/>
      <c r="AJ435" s="499"/>
      <c r="AK435" s="499"/>
      <c r="AL435" s="499"/>
      <c r="AM435" s="499"/>
      <c r="AN435" s="499"/>
      <c r="AO435" s="499"/>
      <c r="AP435" s="499"/>
      <c r="AQ435" s="499"/>
      <c r="AR435" s="499"/>
      <c r="AS435" s="499"/>
      <c r="AT435" s="499"/>
      <c r="AU435" s="499"/>
      <c r="AV435" s="499"/>
      <c r="AW435" s="499"/>
      <c r="AX435" s="499"/>
      <c r="AY435" s="499"/>
      <c r="AZ435" s="499"/>
      <c r="BA435" s="499"/>
      <c r="BB435" s="499"/>
      <c r="BC435" s="499"/>
      <c r="BD435" s="500"/>
      <c r="BE435" s="354"/>
      <c r="BI435" s="45"/>
    </row>
    <row r="436" spans="1:61" ht="23.25" customHeight="1" x14ac:dyDescent="0.2">
      <c r="A436" s="354"/>
      <c r="B436" s="498" t="s">
        <v>535</v>
      </c>
      <c r="C436" s="499"/>
      <c r="D436" s="499"/>
      <c r="E436" s="499"/>
      <c r="F436" s="499"/>
      <c r="G436" s="499"/>
      <c r="H436" s="499"/>
      <c r="I436" s="499"/>
      <c r="J436" s="499"/>
      <c r="K436" s="499"/>
      <c r="L436" s="499"/>
      <c r="M436" s="499"/>
      <c r="N436" s="499"/>
      <c r="O436" s="499"/>
      <c r="P436" s="499"/>
      <c r="Q436" s="499"/>
      <c r="R436" s="499"/>
      <c r="S436" s="499"/>
      <c r="T436" s="499"/>
      <c r="U436" s="499"/>
      <c r="V436" s="499"/>
      <c r="W436" s="499"/>
      <c r="X436" s="499"/>
      <c r="Y436" s="499"/>
      <c r="Z436" s="499"/>
      <c r="AA436" s="499"/>
      <c r="AB436" s="500"/>
      <c r="AC436" s="498"/>
      <c r="AD436" s="499"/>
      <c r="AE436" s="499"/>
      <c r="AF436" s="499"/>
      <c r="AG436" s="499"/>
      <c r="AH436" s="499"/>
      <c r="AI436" s="499"/>
      <c r="AJ436" s="499"/>
      <c r="AK436" s="499"/>
      <c r="AL436" s="499"/>
      <c r="AM436" s="499"/>
      <c r="AN436" s="499"/>
      <c r="AO436" s="499"/>
      <c r="AP436" s="499"/>
      <c r="AQ436" s="499"/>
      <c r="AR436" s="499"/>
      <c r="AS436" s="499"/>
      <c r="AT436" s="499"/>
      <c r="AU436" s="499"/>
      <c r="AV436" s="499"/>
      <c r="AW436" s="499"/>
      <c r="AX436" s="499"/>
      <c r="AY436" s="499"/>
      <c r="AZ436" s="499"/>
      <c r="BA436" s="499"/>
      <c r="BB436" s="499"/>
      <c r="BC436" s="499"/>
      <c r="BD436" s="500"/>
      <c r="BE436" s="354"/>
    </row>
    <row r="437" spans="1:61" ht="6" customHeight="1" x14ac:dyDescent="0.2">
      <c r="A437" s="354"/>
      <c r="BE437" s="354"/>
    </row>
  </sheetData>
  <sheetProtection algorithmName="SHA-512" hashValue="1aerxhfuQcsm8USbYfrSVFLlbDn00ZU7LMN1/YtODMXvZJrids60UcxrlRivKfEj/bG6+a1xvW4AS93jTvGDTA==" saltValue="NHJ9nkkBYsNfw211ywH5QA==" spinCount="100000" sheet="1" objects="1" scenarios="1" selectLockedCells="1"/>
  <protectedRanges>
    <protectedRange sqref="S283:BD284 AK293:BD295 AK161:BD163 S150:BD151 S25 S28 AK28:BD29 S165:BD166 S168:BD169 AK25:BD26" name="STR7_2"/>
    <protectedRange sqref="N40:BD40 N46:X53 Z46:BD53" name="STR4_1"/>
    <protectedRange sqref="U426" name="STR8_4_1"/>
    <protectedRange sqref="S422:BD422 S430:T436 AL430:BD436 N422:N423 S424:BD424 S423:W423 AJ423:BD423" name="STR5_4_1"/>
    <protectedRange sqref="C270:BC276 S287:BD291 AM266 S280:BD280 C137:BC143 S154:BD158 AM133 S147:BD147" name="STR7_1_1"/>
    <protectedRange sqref="U221:BD221 S215:BD220 S228:BD230 S222:BD226 U88:BD88 S81:BD81 S95:BD97 S83:BD87 S89:BD93" name="STR5_3_3_1"/>
    <protectedRange sqref="S221:T221 S88:T88" name="STR5_1_2_3_1"/>
    <protectedRange sqref="C249:BC254 C257:BC263 B234:BD239 C116:BC121 C124:BC130 B101:BD106" name="STR6_4_3_1"/>
    <protectedRange sqref="R63 R419 R66" name="STR2_1"/>
    <protectedRange sqref="U175 Z175:AA175 AR175:AT175 Y176:AA184 AB175:AB184 AD175:AG184 AJ175:AM184 B175:T184 W175:X184 U176:V184 AP175:AP184 AC176:AC184 AQ176:AT184 BB175:BD184 AV175:AV184" name="STR3_3_1_1"/>
    <protectedRange sqref="N33:BD34 K33:K34 N38:BD39 K38:K39 G72:BD78" name="STR4_1_1"/>
    <protectedRange sqref="N42:BD45" name="STR4"/>
    <protectedRange sqref="B56:BD60" name="STR4_2"/>
    <protectedRange sqref="S82:BD82" name="STR5_3_3"/>
    <protectedRange sqref="G205:BD210" name="STR4_1_1_1"/>
  </protectedRanges>
  <dataConsolidate/>
  <mergeCells count="823">
    <mergeCell ref="AC56:AP56"/>
    <mergeCell ref="P17:BD17"/>
    <mergeCell ref="K38:AG38"/>
    <mergeCell ref="K39:AG39"/>
    <mergeCell ref="AH38:BD38"/>
    <mergeCell ref="AH39:BD39"/>
    <mergeCell ref="K37:AG37"/>
    <mergeCell ref="AH37:BD37"/>
    <mergeCell ref="O20:S20"/>
    <mergeCell ref="T19:AL19"/>
    <mergeCell ref="T20:AL20"/>
    <mergeCell ref="O19:S19"/>
    <mergeCell ref="AM19:BD19"/>
    <mergeCell ref="AM20:BD20"/>
    <mergeCell ref="B26:N26"/>
    <mergeCell ref="O26:BD26"/>
    <mergeCell ref="B29:N29"/>
    <mergeCell ref="O29:BD29"/>
    <mergeCell ref="K34:AG34"/>
    <mergeCell ref="B57:AB57"/>
    <mergeCell ref="AC57:AP57"/>
    <mergeCell ref="AQ57:BD57"/>
    <mergeCell ref="B60:AB60"/>
    <mergeCell ref="AC60:AP60"/>
    <mergeCell ref="AQ60:BD60"/>
    <mergeCell ref="B58:AB58"/>
    <mergeCell ref="AC58:AP58"/>
    <mergeCell ref="B59:AB59"/>
    <mergeCell ref="AQ58:BD58"/>
    <mergeCell ref="AC59:AP59"/>
    <mergeCell ref="AQ59:BD59"/>
    <mergeCell ref="U83:BD83"/>
    <mergeCell ref="AG197:AR197"/>
    <mergeCell ref="AS197:BD197"/>
    <mergeCell ref="B195:AF195"/>
    <mergeCell ref="B196:AF196"/>
    <mergeCell ref="AG194:AR194"/>
    <mergeCell ref="AS189:BD189"/>
    <mergeCell ref="AM173:AR173"/>
    <mergeCell ref="AA183:AF183"/>
    <mergeCell ref="AA177:AF177"/>
    <mergeCell ref="AG191:AR191"/>
    <mergeCell ref="L190:AF190"/>
    <mergeCell ref="L191:AF191"/>
    <mergeCell ref="AG190:AR190"/>
    <mergeCell ref="AM174:AR174"/>
    <mergeCell ref="AM177:AR177"/>
    <mergeCell ref="L197:AF197"/>
    <mergeCell ref="B183:Z183"/>
    <mergeCell ref="AS173:BD174"/>
    <mergeCell ref="AM186:AT186"/>
    <mergeCell ref="AG196:AR196"/>
    <mergeCell ref="AS196:BD196"/>
    <mergeCell ref="AG189:AR189"/>
    <mergeCell ref="AG173:AL174"/>
    <mergeCell ref="AW406:BD406"/>
    <mergeCell ref="E407:AV407"/>
    <mergeCell ref="AW405:BD405"/>
    <mergeCell ref="E406:AV406"/>
    <mergeCell ref="B405:D405"/>
    <mergeCell ref="B406:D406"/>
    <mergeCell ref="B407:D407"/>
    <mergeCell ref="BL197:DS197"/>
    <mergeCell ref="B379:BD379"/>
    <mergeCell ref="B380:BD380"/>
    <mergeCell ref="B201:BD201"/>
    <mergeCell ref="AG199:AR199"/>
    <mergeCell ref="B199:AF199"/>
    <mergeCell ref="AG198:AR198"/>
    <mergeCell ref="AS198:BD198"/>
    <mergeCell ref="L198:AF198"/>
    <mergeCell ref="B413:D413"/>
    <mergeCell ref="E413:AV413"/>
    <mergeCell ref="AW413:BD413"/>
    <mergeCell ref="B409:D409"/>
    <mergeCell ref="E409:AV409"/>
    <mergeCell ref="AW409:BD409"/>
    <mergeCell ref="B410:D410"/>
    <mergeCell ref="E410:AV410"/>
    <mergeCell ref="AW410:BD410"/>
    <mergeCell ref="E412:AV412"/>
    <mergeCell ref="B411:D411"/>
    <mergeCell ref="E411:AV411"/>
    <mergeCell ref="AW411:BD411"/>
    <mergeCell ref="B412:D412"/>
    <mergeCell ref="AW412:BD412"/>
    <mergeCell ref="I49:T49"/>
    <mergeCell ref="U49:AL49"/>
    <mergeCell ref="B55:AB55"/>
    <mergeCell ref="I52:T52"/>
    <mergeCell ref="AM49:BD49"/>
    <mergeCell ref="B50:H50"/>
    <mergeCell ref="I50:T50"/>
    <mergeCell ref="U50:AL50"/>
    <mergeCell ref="I51:T51"/>
    <mergeCell ref="B34:J34"/>
    <mergeCell ref="B32:J32"/>
    <mergeCell ref="AH32:BD32"/>
    <mergeCell ref="E403:AV403"/>
    <mergeCell ref="AW403:BD403"/>
    <mergeCell ref="K33:AG33"/>
    <mergeCell ref="AH33:BD33"/>
    <mergeCell ref="B23:BD23"/>
    <mergeCell ref="AC55:AP55"/>
    <mergeCell ref="AQ55:BD55"/>
    <mergeCell ref="I48:T48"/>
    <mergeCell ref="B44:X44"/>
    <mergeCell ref="Y44:BD44"/>
    <mergeCell ref="B45:X45"/>
    <mergeCell ref="Y45:BD45"/>
    <mergeCell ref="U53:AL53"/>
    <mergeCell ref="AM53:BD53"/>
    <mergeCell ref="B52:H52"/>
    <mergeCell ref="B82:T82"/>
    <mergeCell ref="U82:BD82"/>
    <mergeCell ref="B194:AF194"/>
    <mergeCell ref="K32:AG32"/>
    <mergeCell ref="AQ56:BD56"/>
    <mergeCell ref="AM48:BD48"/>
    <mergeCell ref="AC433:BD433"/>
    <mergeCell ref="B430:AB430"/>
    <mergeCell ref="B431:AB431"/>
    <mergeCell ref="B432:AB432"/>
    <mergeCell ref="B433:AB433"/>
    <mergeCell ref="B417:D417"/>
    <mergeCell ref="E417:BD417"/>
    <mergeCell ref="B419:BD419"/>
    <mergeCell ref="B421:BD421"/>
    <mergeCell ref="B425:BD425"/>
    <mergeCell ref="B423:M423"/>
    <mergeCell ref="B424:M424"/>
    <mergeCell ref="N422:BD422"/>
    <mergeCell ref="N423:W423"/>
    <mergeCell ref="X423:AI423"/>
    <mergeCell ref="AJ423:BD423"/>
    <mergeCell ref="B422:M422"/>
    <mergeCell ref="E415:BD415"/>
    <mergeCell ref="B283:T283"/>
    <mergeCell ref="U283:BD283"/>
    <mergeCell ref="B284:T284"/>
    <mergeCell ref="B391:BD391"/>
    <mergeCell ref="AW397:BD397"/>
    <mergeCell ref="E400:AV400"/>
    <mergeCell ref="B376:BD376"/>
    <mergeCell ref="B392:BD392"/>
    <mergeCell ref="B362:BD362"/>
    <mergeCell ref="E396:AV396"/>
    <mergeCell ref="AW396:BD396"/>
    <mergeCell ref="AW407:BD407"/>
    <mergeCell ref="B408:D408"/>
    <mergeCell ref="E408:AV408"/>
    <mergeCell ref="AW408:BD408"/>
    <mergeCell ref="AW401:BD401"/>
    <mergeCell ref="E402:AV402"/>
    <mergeCell ref="AW402:BD402"/>
    <mergeCell ref="B291:T291"/>
    <mergeCell ref="B295:AV295"/>
    <mergeCell ref="B290:T290"/>
    <mergeCell ref="U289:BD289"/>
    <mergeCell ref="AW404:BD404"/>
    <mergeCell ref="U86:BD86"/>
    <mergeCell ref="P16:BD16"/>
    <mergeCell ref="AW400:BD400"/>
    <mergeCell ref="B399:D399"/>
    <mergeCell ref="B212:BD212"/>
    <mergeCell ref="B213:BD213"/>
    <mergeCell ref="B225:T225"/>
    <mergeCell ref="B264:BD264"/>
    <mergeCell ref="AP271:AV271"/>
    <mergeCell ref="C268:BC268"/>
    <mergeCell ref="AW269:BC269"/>
    <mergeCell ref="B226:T226"/>
    <mergeCell ref="B396:D396"/>
    <mergeCell ref="B398:D398"/>
    <mergeCell ref="E398:AV398"/>
    <mergeCell ref="AW398:BD398"/>
    <mergeCell ref="B400:D400"/>
    <mergeCell ref="AW399:BD399"/>
    <mergeCell ref="B33:J33"/>
    <mergeCell ref="AH34:BD34"/>
    <mergeCell ref="Y42:BD42"/>
    <mergeCell ref="B42:X42"/>
    <mergeCell ref="B40:X40"/>
    <mergeCell ref="B56:AB56"/>
    <mergeCell ref="A3:BE3"/>
    <mergeCell ref="B8:N8"/>
    <mergeCell ref="B9:N9"/>
    <mergeCell ref="O8:BD8"/>
    <mergeCell ref="B31:BD31"/>
    <mergeCell ref="B21:N21"/>
    <mergeCell ref="O21:BD21"/>
    <mergeCell ref="B22:N22"/>
    <mergeCell ref="O22:BD22"/>
    <mergeCell ref="B7:BD7"/>
    <mergeCell ref="O9:BD9"/>
    <mergeCell ref="B10:N10"/>
    <mergeCell ref="O10:BD10"/>
    <mergeCell ref="B19:N19"/>
    <mergeCell ref="P11:BD11"/>
    <mergeCell ref="P12:BD12"/>
    <mergeCell ref="P13:BD13"/>
    <mergeCell ref="P14:BD14"/>
    <mergeCell ref="A4:BE4"/>
    <mergeCell ref="A5:BE5"/>
    <mergeCell ref="B20:N20"/>
    <mergeCell ref="H236:V236"/>
    <mergeCell ref="B228:BD228"/>
    <mergeCell ref="B230:T230"/>
    <mergeCell ref="W236:AP236"/>
    <mergeCell ref="B193:BD193"/>
    <mergeCell ref="B176:Z176"/>
    <mergeCell ref="B173:Z174"/>
    <mergeCell ref="B171:BD171"/>
    <mergeCell ref="B87:T87"/>
    <mergeCell ref="AS195:BD195"/>
    <mergeCell ref="AS194:BD194"/>
    <mergeCell ref="B289:T289"/>
    <mergeCell ref="M300:N300"/>
    <mergeCell ref="O300:U300"/>
    <mergeCell ref="U291:BD291"/>
    <mergeCell ref="AW295:BD295"/>
    <mergeCell ref="AW294:BD294"/>
    <mergeCell ref="B293:AV293"/>
    <mergeCell ref="B294:AV294"/>
    <mergeCell ref="C311:BD311"/>
    <mergeCell ref="C312:BD312"/>
    <mergeCell ref="E316:BD316"/>
    <mergeCell ref="B307:BD307"/>
    <mergeCell ref="AQ300:BD300"/>
    <mergeCell ref="AW293:BD293"/>
    <mergeCell ref="AJ300:AP300"/>
    <mergeCell ref="B310:BD310"/>
    <mergeCell ref="B375:BD375"/>
    <mergeCell ref="B374:BD374"/>
    <mergeCell ref="C323:V323"/>
    <mergeCell ref="W323:AS323"/>
    <mergeCell ref="AT323:BD323"/>
    <mergeCell ref="C326:AR326"/>
    <mergeCell ref="C327:BD327"/>
    <mergeCell ref="C348:V348"/>
    <mergeCell ref="W348:AS348"/>
    <mergeCell ref="AT348:BD348"/>
    <mergeCell ref="C336:V336"/>
    <mergeCell ref="W336:AS336"/>
    <mergeCell ref="AT336:BD336"/>
    <mergeCell ref="C337:V337"/>
    <mergeCell ref="C333:V333"/>
    <mergeCell ref="W333:AS333"/>
    <mergeCell ref="AT333:BD333"/>
    <mergeCell ref="B378:BD378"/>
    <mergeCell ref="B381:BD381"/>
    <mergeCell ref="B390:BD390"/>
    <mergeCell ref="B416:D416"/>
    <mergeCell ref="AT320:BD320"/>
    <mergeCell ref="B363:BD363"/>
    <mergeCell ref="B365:BD365"/>
    <mergeCell ref="W320:AS320"/>
    <mergeCell ref="B370:BD370"/>
    <mergeCell ref="E397:AV397"/>
    <mergeCell ref="B373:BD373"/>
    <mergeCell ref="B377:BD377"/>
    <mergeCell ref="B371:BD371"/>
    <mergeCell ref="B372:BD372"/>
    <mergeCell ref="B366:BD366"/>
    <mergeCell ref="B367:BD367"/>
    <mergeCell ref="B368:BD368"/>
    <mergeCell ref="B364:BD364"/>
    <mergeCell ref="B369:BD369"/>
    <mergeCell ref="E414:AV414"/>
    <mergeCell ref="AW414:BD414"/>
    <mergeCell ref="E416:BD416"/>
    <mergeCell ref="B414:D414"/>
    <mergeCell ref="B415:D415"/>
    <mergeCell ref="U290:BD290"/>
    <mergeCell ref="B382:BD382"/>
    <mergeCell ref="B393:BD393"/>
    <mergeCell ref="B388:BD388"/>
    <mergeCell ref="C300:L300"/>
    <mergeCell ref="B302:BD302"/>
    <mergeCell ref="B297:BD297"/>
    <mergeCell ref="E399:AV399"/>
    <mergeCell ref="C322:V322"/>
    <mergeCell ref="W322:AS322"/>
    <mergeCell ref="AT322:BD322"/>
    <mergeCell ref="V300:AI300"/>
    <mergeCell ref="C321:V321"/>
    <mergeCell ref="W321:AS321"/>
    <mergeCell ref="B303:BD303"/>
    <mergeCell ref="AT321:BD321"/>
    <mergeCell ref="C320:V320"/>
    <mergeCell ref="B314:K314"/>
    <mergeCell ref="L314:BD314"/>
    <mergeCell ref="E330:BD330"/>
    <mergeCell ref="C332:V332"/>
    <mergeCell ref="W332:AS332"/>
    <mergeCell ref="AT332:BD332"/>
    <mergeCell ref="B389:BD389"/>
    <mergeCell ref="B403:D403"/>
    <mergeCell ref="B404:D404"/>
    <mergeCell ref="B401:D401"/>
    <mergeCell ref="E405:AV405"/>
    <mergeCell ref="E401:AV401"/>
    <mergeCell ref="E404:AV404"/>
    <mergeCell ref="B397:D397"/>
    <mergeCell ref="B394:BE394"/>
    <mergeCell ref="B385:BD385"/>
    <mergeCell ref="B386:BD386"/>
    <mergeCell ref="B387:BD387"/>
    <mergeCell ref="U284:BD284"/>
    <mergeCell ref="AP269:AV269"/>
    <mergeCell ref="AB274:AH274"/>
    <mergeCell ref="B279:BD279"/>
    <mergeCell ref="AB275:AH275"/>
    <mergeCell ref="AP274:AV274"/>
    <mergeCell ref="L275:AA275"/>
    <mergeCell ref="AI271:AO271"/>
    <mergeCell ref="AI272:AO272"/>
    <mergeCell ref="B237:G237"/>
    <mergeCell ref="B254:BD254"/>
    <mergeCell ref="B257:BD257"/>
    <mergeCell ref="W238:AP238"/>
    <mergeCell ref="B238:G238"/>
    <mergeCell ref="C271:K271"/>
    <mergeCell ref="AB270:AH270"/>
    <mergeCell ref="L271:AA271"/>
    <mergeCell ref="L269:AA269"/>
    <mergeCell ref="B260:BD260"/>
    <mergeCell ref="B267:BD267"/>
    <mergeCell ref="BD268:BD277"/>
    <mergeCell ref="AB273:AH273"/>
    <mergeCell ref="AW273:BC273"/>
    <mergeCell ref="L274:AA274"/>
    <mergeCell ref="AW272:BC272"/>
    <mergeCell ref="AP273:AV273"/>
    <mergeCell ref="AW276:BC276"/>
    <mergeCell ref="H237:V237"/>
    <mergeCell ref="W237:AP237"/>
    <mergeCell ref="U215:BD215"/>
    <mergeCell ref="B216:T216"/>
    <mergeCell ref="B218:T218"/>
    <mergeCell ref="U218:BD218"/>
    <mergeCell ref="B217:T217"/>
    <mergeCell ref="B220:T220"/>
    <mergeCell ref="B215:T215"/>
    <mergeCell ref="U217:BD217"/>
    <mergeCell ref="B219:T219"/>
    <mergeCell ref="U220:BD220"/>
    <mergeCell ref="U216:BD216"/>
    <mergeCell ref="U219:BD219"/>
    <mergeCell ref="B236:G236"/>
    <mergeCell ref="B253:BD253"/>
    <mergeCell ref="AI269:AO269"/>
    <mergeCell ref="C269:K269"/>
    <mergeCell ref="B248:BD248"/>
    <mergeCell ref="AQ239:BD239"/>
    <mergeCell ref="C245:BC245"/>
    <mergeCell ref="U223:BD223"/>
    <mergeCell ref="AQ238:BD238"/>
    <mergeCell ref="B268:B277"/>
    <mergeCell ref="AP276:AV276"/>
    <mergeCell ref="L276:AA276"/>
    <mergeCell ref="AI275:AO275"/>
    <mergeCell ref="AP272:AV272"/>
    <mergeCell ref="AP275:AV275"/>
    <mergeCell ref="AI274:AO274"/>
    <mergeCell ref="AI273:AO273"/>
    <mergeCell ref="B239:G239"/>
    <mergeCell ref="U230:BD230"/>
    <mergeCell ref="B233:G233"/>
    <mergeCell ref="H235:V235"/>
    <mergeCell ref="W235:AP235"/>
    <mergeCell ref="W233:AP233"/>
    <mergeCell ref="H234:V234"/>
    <mergeCell ref="B229:T229"/>
    <mergeCell ref="B235:G235"/>
    <mergeCell ref="U221:BD221"/>
    <mergeCell ref="U224:BD224"/>
    <mergeCell ref="B224:T224"/>
    <mergeCell ref="AQ235:BD235"/>
    <mergeCell ref="U222:BD222"/>
    <mergeCell ref="AQ233:BD233"/>
    <mergeCell ref="U225:BD225"/>
    <mergeCell ref="B227:BD227"/>
    <mergeCell ref="B234:G234"/>
    <mergeCell ref="B232:BD232"/>
    <mergeCell ref="U226:BD226"/>
    <mergeCell ref="H233:V233"/>
    <mergeCell ref="AQ234:BD234"/>
    <mergeCell ref="W234:AP234"/>
    <mergeCell ref="U81:BD81"/>
    <mergeCell ref="B83:T83"/>
    <mergeCell ref="AS176:BD176"/>
    <mergeCell ref="AA175:AF175"/>
    <mergeCell ref="AG175:AL175"/>
    <mergeCell ref="AS175:BD175"/>
    <mergeCell ref="B84:T84"/>
    <mergeCell ref="U84:BD84"/>
    <mergeCell ref="AA173:AF174"/>
    <mergeCell ref="B162:AV162"/>
    <mergeCell ref="U88:BD88"/>
    <mergeCell ref="B89:T89"/>
    <mergeCell ref="U89:BD89"/>
    <mergeCell ref="B90:T90"/>
    <mergeCell ref="AG176:AL176"/>
    <mergeCell ref="B172:BD172"/>
    <mergeCell ref="AW162:BD162"/>
    <mergeCell ref="B163:AV163"/>
    <mergeCell ref="B161:AV161"/>
    <mergeCell ref="U93:BD93"/>
    <mergeCell ref="AW161:BD161"/>
    <mergeCell ref="B175:Z175"/>
    <mergeCell ref="B81:T81"/>
    <mergeCell ref="U90:BD90"/>
    <mergeCell ref="B79:BD79"/>
    <mergeCell ref="AM176:AR176"/>
    <mergeCell ref="B85:T85"/>
    <mergeCell ref="B426:T426"/>
    <mergeCell ref="U426:BD426"/>
    <mergeCell ref="U424:BD424"/>
    <mergeCell ref="AW163:BD163"/>
    <mergeCell ref="B179:Z179"/>
    <mergeCell ref="AA179:AF179"/>
    <mergeCell ref="AM175:AR175"/>
    <mergeCell ref="B159:BD159"/>
    <mergeCell ref="B178:Z178"/>
    <mergeCell ref="AA178:AF178"/>
    <mergeCell ref="AG178:AL178"/>
    <mergeCell ref="AG179:AL179"/>
    <mergeCell ref="AM179:AR179"/>
    <mergeCell ref="AA176:AF176"/>
    <mergeCell ref="AM178:AR178"/>
    <mergeCell ref="U91:BD91"/>
    <mergeCell ref="B86:T86"/>
    <mergeCell ref="AS178:BD178"/>
    <mergeCell ref="AG177:AL177"/>
    <mergeCell ref="B402:D402"/>
    <mergeCell ref="AA184:AF184"/>
    <mergeCell ref="A429:A437"/>
    <mergeCell ref="B429:BD429"/>
    <mergeCell ref="AG180:AL180"/>
    <mergeCell ref="AM180:AR180"/>
    <mergeCell ref="AS180:BD180"/>
    <mergeCell ref="B182:Z182"/>
    <mergeCell ref="AA182:AF182"/>
    <mergeCell ref="B181:Z181"/>
    <mergeCell ref="AA181:AF181"/>
    <mergeCell ref="AG181:AL181"/>
    <mergeCell ref="AG182:AL182"/>
    <mergeCell ref="B427:T427"/>
    <mergeCell ref="U427:BD427"/>
    <mergeCell ref="B428:BD428"/>
    <mergeCell ref="AM181:AR181"/>
    <mergeCell ref="AS181:BD181"/>
    <mergeCell ref="AM183:AR183"/>
    <mergeCell ref="AS183:BD183"/>
    <mergeCell ref="AG184:AL184"/>
    <mergeCell ref="B221:T221"/>
    <mergeCell ref="B180:Z180"/>
    <mergeCell ref="AA180:AF180"/>
    <mergeCell ref="B223:T223"/>
    <mergeCell ref="B184:Z184"/>
    <mergeCell ref="B91:T91"/>
    <mergeCell ref="AM182:AR182"/>
    <mergeCell ref="AS182:BD182"/>
    <mergeCell ref="B92:T92"/>
    <mergeCell ref="U92:BD92"/>
    <mergeCell ref="B93:T93"/>
    <mergeCell ref="BE429:BE437"/>
    <mergeCell ref="B435:AB435"/>
    <mergeCell ref="AC435:BD435"/>
    <mergeCell ref="B436:AB436"/>
    <mergeCell ref="AC436:BD436"/>
    <mergeCell ref="AC434:BD434"/>
    <mergeCell ref="B434:AB434"/>
    <mergeCell ref="AC430:BD430"/>
    <mergeCell ref="AC431:BD431"/>
    <mergeCell ref="AC432:BD432"/>
    <mergeCell ref="AS179:BD179"/>
    <mergeCell ref="B177:Z177"/>
    <mergeCell ref="AM184:AR184"/>
    <mergeCell ref="B252:BD252"/>
    <mergeCell ref="B240:BD240"/>
    <mergeCell ref="H239:V239"/>
    <mergeCell ref="B251:BD251"/>
    <mergeCell ref="B258:BD258"/>
    <mergeCell ref="B211:BD211"/>
    <mergeCell ref="U229:BD229"/>
    <mergeCell ref="AQ236:BD236"/>
    <mergeCell ref="B247:BD247"/>
    <mergeCell ref="I243:N243"/>
    <mergeCell ref="B222:T222"/>
    <mergeCell ref="AM266:BC266"/>
    <mergeCell ref="U85:BD85"/>
    <mergeCell ref="U87:BD87"/>
    <mergeCell ref="B88:T88"/>
    <mergeCell ref="B256:BD256"/>
    <mergeCell ref="B263:BD263"/>
    <mergeCell ref="AQ237:BD237"/>
    <mergeCell ref="H238:V238"/>
    <mergeCell ref="W239:AP239"/>
    <mergeCell ref="B259:BD259"/>
    <mergeCell ref="B246:BD246"/>
    <mergeCell ref="B255:BD255"/>
    <mergeCell ref="W101:AP101"/>
    <mergeCell ref="AQ101:BD101"/>
    <mergeCell ref="B106:G106"/>
    <mergeCell ref="H106:V106"/>
    <mergeCell ref="W106:AP106"/>
    <mergeCell ref="AQ106:BD106"/>
    <mergeCell ref="L270:AA270"/>
    <mergeCell ref="L273:AA273"/>
    <mergeCell ref="B265:BD265"/>
    <mergeCell ref="C273:K273"/>
    <mergeCell ref="AP270:AV270"/>
    <mergeCell ref="C266:AL266"/>
    <mergeCell ref="AI270:AO270"/>
    <mergeCell ref="C270:K270"/>
    <mergeCell ref="B249:BD249"/>
    <mergeCell ref="B250:BD250"/>
    <mergeCell ref="C272:K272"/>
    <mergeCell ref="L272:AA272"/>
    <mergeCell ref="B262:BD262"/>
    <mergeCell ref="B261:BD261"/>
    <mergeCell ref="AB272:AH272"/>
    <mergeCell ref="AB269:AH269"/>
    <mergeCell ref="AW270:BC270"/>
    <mergeCell ref="AW271:BC271"/>
    <mergeCell ref="AB271:AH271"/>
    <mergeCell ref="AB276:AH276"/>
    <mergeCell ref="AI276:AO276"/>
    <mergeCell ref="AW274:BC274"/>
    <mergeCell ref="C276:K276"/>
    <mergeCell ref="C274:K274"/>
    <mergeCell ref="AW275:BC275"/>
    <mergeCell ref="C275:K275"/>
    <mergeCell ref="B306:BD306"/>
    <mergeCell ref="C319:V319"/>
    <mergeCell ref="W319:AS319"/>
    <mergeCell ref="B308:BD308"/>
    <mergeCell ref="C318:V318"/>
    <mergeCell ref="B309:BD309"/>
    <mergeCell ref="AT319:BD319"/>
    <mergeCell ref="W318:AS318"/>
    <mergeCell ref="AT318:BD318"/>
    <mergeCell ref="U288:BD288"/>
    <mergeCell ref="B286:BD286"/>
    <mergeCell ref="B288:T288"/>
    <mergeCell ref="U287:BD287"/>
    <mergeCell ref="B287:T287"/>
    <mergeCell ref="U280:BD280"/>
    <mergeCell ref="B280:T280"/>
    <mergeCell ref="B282:BD282"/>
    <mergeCell ref="C334:V334"/>
    <mergeCell ref="W334:AS334"/>
    <mergeCell ref="AT334:BD334"/>
    <mergeCell ref="B94:BD94"/>
    <mergeCell ref="B95:BD95"/>
    <mergeCell ref="B96:T96"/>
    <mergeCell ref="U96:BD96"/>
    <mergeCell ref="B97:T97"/>
    <mergeCell ref="U97:BD97"/>
    <mergeCell ref="B102:G102"/>
    <mergeCell ref="H102:V102"/>
    <mergeCell ref="W102:AP102"/>
    <mergeCell ref="AQ102:BD102"/>
    <mergeCell ref="B103:G103"/>
    <mergeCell ref="H103:V103"/>
    <mergeCell ref="W103:AP103"/>
    <mergeCell ref="AQ103:BD103"/>
    <mergeCell ref="B99:BD99"/>
    <mergeCell ref="B100:G100"/>
    <mergeCell ref="H100:V100"/>
    <mergeCell ref="W100:AP100"/>
    <mergeCell ref="AQ100:BD100"/>
    <mergeCell ref="B101:G101"/>
    <mergeCell ref="H101:V101"/>
    <mergeCell ref="C356:V356"/>
    <mergeCell ref="W356:AS356"/>
    <mergeCell ref="AT356:BD356"/>
    <mergeCell ref="C354:V354"/>
    <mergeCell ref="W354:AS354"/>
    <mergeCell ref="AT354:BD354"/>
    <mergeCell ref="C355:V355"/>
    <mergeCell ref="W355:AS355"/>
    <mergeCell ref="AT355:BD355"/>
    <mergeCell ref="C352:V352"/>
    <mergeCell ref="W352:AS352"/>
    <mergeCell ref="AT352:BD352"/>
    <mergeCell ref="C353:V353"/>
    <mergeCell ref="W353:AS353"/>
    <mergeCell ref="AT353:BD353"/>
    <mergeCell ref="C351:BD351"/>
    <mergeCell ref="C339:BD339"/>
    <mergeCell ref="C340:BD340"/>
    <mergeCell ref="B107:BD107"/>
    <mergeCell ref="I110:N110"/>
    <mergeCell ref="B104:G104"/>
    <mergeCell ref="H104:V104"/>
    <mergeCell ref="W104:AP104"/>
    <mergeCell ref="AQ104:BD104"/>
    <mergeCell ref="B105:G105"/>
    <mergeCell ref="H105:V105"/>
    <mergeCell ref="W105:AP105"/>
    <mergeCell ref="AQ105:BD105"/>
    <mergeCell ref="B118:BD118"/>
    <mergeCell ref="B119:BD119"/>
    <mergeCell ref="B120:BD120"/>
    <mergeCell ref="B121:BD121"/>
    <mergeCell ref="B122:BD122"/>
    <mergeCell ref="B123:BD123"/>
    <mergeCell ref="C112:BC112"/>
    <mergeCell ref="B113:BD113"/>
    <mergeCell ref="B114:BD114"/>
    <mergeCell ref="B115:BD115"/>
    <mergeCell ref="B116:BD116"/>
    <mergeCell ref="B117:BD117"/>
    <mergeCell ref="B130:BD130"/>
    <mergeCell ref="B131:BD131"/>
    <mergeCell ref="B132:BD132"/>
    <mergeCell ref="C133:AL133"/>
    <mergeCell ref="AM133:BC133"/>
    <mergeCell ref="B134:BD134"/>
    <mergeCell ref="B124:BD124"/>
    <mergeCell ref="B125:BD125"/>
    <mergeCell ref="B126:BD126"/>
    <mergeCell ref="B127:BD127"/>
    <mergeCell ref="B128:BD128"/>
    <mergeCell ref="B129:BD129"/>
    <mergeCell ref="B135:B144"/>
    <mergeCell ref="C135:BC135"/>
    <mergeCell ref="BD135:BD144"/>
    <mergeCell ref="C136:K136"/>
    <mergeCell ref="L136:AA136"/>
    <mergeCell ref="AB136:AH136"/>
    <mergeCell ref="AI136:AO136"/>
    <mergeCell ref="AP136:AV136"/>
    <mergeCell ref="AW136:BC136"/>
    <mergeCell ref="C137:K137"/>
    <mergeCell ref="AW138:BC138"/>
    <mergeCell ref="C139:K139"/>
    <mergeCell ref="L139:AA139"/>
    <mergeCell ref="AB139:AH139"/>
    <mergeCell ref="AI139:AO139"/>
    <mergeCell ref="AP139:AV139"/>
    <mergeCell ref="AW139:BC139"/>
    <mergeCell ref="L137:AA137"/>
    <mergeCell ref="AB137:AH137"/>
    <mergeCell ref="AI137:AO137"/>
    <mergeCell ref="AP137:AV137"/>
    <mergeCell ref="AW137:BC137"/>
    <mergeCell ref="C138:K138"/>
    <mergeCell ref="L138:AA138"/>
    <mergeCell ref="AB138:AH138"/>
    <mergeCell ref="AI138:AO138"/>
    <mergeCell ref="AP138:AV138"/>
    <mergeCell ref="C141:K141"/>
    <mergeCell ref="L141:AA141"/>
    <mergeCell ref="AB141:AH141"/>
    <mergeCell ref="AI141:AO141"/>
    <mergeCell ref="AP141:AV141"/>
    <mergeCell ref="AW141:BC141"/>
    <mergeCell ref="C140:K140"/>
    <mergeCell ref="L140:AA140"/>
    <mergeCell ref="AB140:AH140"/>
    <mergeCell ref="AI140:AO140"/>
    <mergeCell ref="AP140:AV140"/>
    <mergeCell ref="AW140:BC140"/>
    <mergeCell ref="C143:K143"/>
    <mergeCell ref="L143:AA143"/>
    <mergeCell ref="AB143:AH143"/>
    <mergeCell ref="AI143:AO143"/>
    <mergeCell ref="AP143:AV143"/>
    <mergeCell ref="AW143:BC143"/>
    <mergeCell ref="C142:K142"/>
    <mergeCell ref="L142:AA142"/>
    <mergeCell ref="AB142:AH142"/>
    <mergeCell ref="AI142:AO142"/>
    <mergeCell ref="AP142:AV142"/>
    <mergeCell ref="AW142:BC142"/>
    <mergeCell ref="B157:T157"/>
    <mergeCell ref="U157:BD157"/>
    <mergeCell ref="C357:BD357"/>
    <mergeCell ref="C360:BD360"/>
    <mergeCell ref="C361:BD361"/>
    <mergeCell ref="C343:AF343"/>
    <mergeCell ref="C344:BD344"/>
    <mergeCell ref="E346:BD346"/>
    <mergeCell ref="W337:AS337"/>
    <mergeCell ref="AT337:BD337"/>
    <mergeCell ref="C349:V349"/>
    <mergeCell ref="W349:AS349"/>
    <mergeCell ref="AT349:BD349"/>
    <mergeCell ref="C350:BC350"/>
    <mergeCell ref="C335:V335"/>
    <mergeCell ref="W335:AS335"/>
    <mergeCell ref="AT335:BD335"/>
    <mergeCell ref="B158:T158"/>
    <mergeCell ref="AS202:BD202"/>
    <mergeCell ref="AS199:BD199"/>
    <mergeCell ref="B200:AF200"/>
    <mergeCell ref="AG200:AR200"/>
    <mergeCell ref="AS200:BD200"/>
    <mergeCell ref="B202:AR202"/>
    <mergeCell ref="B36:J36"/>
    <mergeCell ref="K36:BD36"/>
    <mergeCell ref="BI175:BK181"/>
    <mergeCell ref="U158:BD158"/>
    <mergeCell ref="U154:BD154"/>
    <mergeCell ref="B155:T155"/>
    <mergeCell ref="U155:BD155"/>
    <mergeCell ref="P15:BD15"/>
    <mergeCell ref="P18:BD18"/>
    <mergeCell ref="B11:N18"/>
    <mergeCell ref="B156:T156"/>
    <mergeCell ref="U156:BD156"/>
    <mergeCell ref="AF75:BD75"/>
    <mergeCell ref="B151:T151"/>
    <mergeCell ref="U151:BD151"/>
    <mergeCell ref="B153:BD153"/>
    <mergeCell ref="B154:T154"/>
    <mergeCell ref="B146:BD146"/>
    <mergeCell ref="B147:T147"/>
    <mergeCell ref="U147:BD147"/>
    <mergeCell ref="B149:BD149"/>
    <mergeCell ref="B150:T150"/>
    <mergeCell ref="U150:BD150"/>
    <mergeCell ref="B78:F78"/>
    <mergeCell ref="AF77:BD77"/>
    <mergeCell ref="B70:AR70"/>
    <mergeCell ref="AS70:BD70"/>
    <mergeCell ref="B38:J38"/>
    <mergeCell ref="B39:J39"/>
    <mergeCell ref="U51:AL51"/>
    <mergeCell ref="AM51:BD51"/>
    <mergeCell ref="B53:H53"/>
    <mergeCell ref="AM50:BD50"/>
    <mergeCell ref="AM47:BD47"/>
    <mergeCell ref="I53:T53"/>
    <mergeCell ref="G73:AE73"/>
    <mergeCell ref="AF73:BD73"/>
    <mergeCell ref="U48:AL48"/>
    <mergeCell ref="B46:H46"/>
    <mergeCell ref="I46:T46"/>
    <mergeCell ref="U46:AL46"/>
    <mergeCell ref="AM46:BD46"/>
    <mergeCell ref="B47:H47"/>
    <mergeCell ref="B43:X43"/>
    <mergeCell ref="U52:AL52"/>
    <mergeCell ref="AM52:BD52"/>
    <mergeCell ref="B48:H48"/>
    <mergeCell ref="B49:H49"/>
    <mergeCell ref="Y43:BD43"/>
    <mergeCell ref="B37:J37"/>
    <mergeCell ref="B73:F73"/>
    <mergeCell ref="B74:F74"/>
    <mergeCell ref="B25:R25"/>
    <mergeCell ref="S25:BD25"/>
    <mergeCell ref="B28:R28"/>
    <mergeCell ref="S28:BD28"/>
    <mergeCell ref="B72:F72"/>
    <mergeCell ref="G72:AE72"/>
    <mergeCell ref="AF72:BD72"/>
    <mergeCell ref="B71:BD71"/>
    <mergeCell ref="I47:T47"/>
    <mergeCell ref="U47:AL47"/>
    <mergeCell ref="AS65:BD65"/>
    <mergeCell ref="B65:AR65"/>
    <mergeCell ref="AS68:BD68"/>
    <mergeCell ref="B69:AR69"/>
    <mergeCell ref="AS69:BD69"/>
    <mergeCell ref="B68:AR68"/>
    <mergeCell ref="B63:BD63"/>
    <mergeCell ref="B66:BD66"/>
    <mergeCell ref="B61:BD61"/>
    <mergeCell ref="B51:H51"/>
    <mergeCell ref="B188:BD188"/>
    <mergeCell ref="AS165:BD165"/>
    <mergeCell ref="B76:F76"/>
    <mergeCell ref="G76:AE76"/>
    <mergeCell ref="AF76:BD76"/>
    <mergeCell ref="AF74:BD74"/>
    <mergeCell ref="B75:F75"/>
    <mergeCell ref="G75:AE75"/>
    <mergeCell ref="G74:AE74"/>
    <mergeCell ref="AS185:BD185"/>
    <mergeCell ref="AS166:BD166"/>
    <mergeCell ref="AS168:BD168"/>
    <mergeCell ref="AS169:BD169"/>
    <mergeCell ref="O165:AR165"/>
    <mergeCell ref="O168:AR168"/>
    <mergeCell ref="B166:AR166"/>
    <mergeCell ref="B169:AR169"/>
    <mergeCell ref="AS184:BD184"/>
    <mergeCell ref="AS177:BD177"/>
    <mergeCell ref="AG183:AL183"/>
    <mergeCell ref="G78:AE78"/>
    <mergeCell ref="AF78:BD78"/>
    <mergeCell ref="B77:F77"/>
    <mergeCell ref="G77:AE77"/>
    <mergeCell ref="B209:F209"/>
    <mergeCell ref="G209:AE209"/>
    <mergeCell ref="AF209:BD209"/>
    <mergeCell ref="AS190:BD190"/>
    <mergeCell ref="AS191:BD191"/>
    <mergeCell ref="B210:F210"/>
    <mergeCell ref="G210:AE210"/>
    <mergeCell ref="AF210:BD210"/>
    <mergeCell ref="G206:AE206"/>
    <mergeCell ref="AF206:BD206"/>
    <mergeCell ref="B207:F207"/>
    <mergeCell ref="G207:AE207"/>
    <mergeCell ref="AF207:BD207"/>
    <mergeCell ref="B208:F208"/>
    <mergeCell ref="G208:AE208"/>
    <mergeCell ref="AF208:BD208"/>
    <mergeCell ref="B206:F206"/>
    <mergeCell ref="B203:AR203"/>
    <mergeCell ref="B204:BD204"/>
    <mergeCell ref="B205:F205"/>
    <mergeCell ref="G205:AE205"/>
    <mergeCell ref="AF205:BD205"/>
    <mergeCell ref="AS203:BD203"/>
    <mergeCell ref="AG195:AR195"/>
  </mergeCells>
  <phoneticPr fontId="30" type="noConversion"/>
  <conditionalFormatting sqref="A314:B314 BE314">
    <cfRule type="expression" dxfId="162" priority="232">
      <formula>$V$5="Jste fyzická osoba, tato příloha není určena pro Vás!"</formula>
    </cfRule>
  </conditionalFormatting>
  <conditionalFormatting sqref="B152">
    <cfRule type="expression" dxfId="161" priority="209" stopIfTrue="1">
      <formula>$U$215="podnikající fyzická osoba"</formula>
    </cfRule>
  </conditionalFormatting>
  <conditionalFormatting sqref="B186">
    <cfRule type="expression" dxfId="160" priority="79" stopIfTrue="1">
      <formula>AND(AS165="",AS168="")</formula>
    </cfRule>
  </conditionalFormatting>
  <conditionalFormatting sqref="B201 B202:BD210">
    <cfRule type="expression" dxfId="159" priority="1" stopIfTrue="1">
      <formula>$O$20="NE"</formula>
    </cfRule>
  </conditionalFormatting>
  <conditionalFormatting sqref="B241">
    <cfRule type="expression" dxfId="158" priority="321" stopIfTrue="1">
      <formula>$U$215="Vyberte"</formula>
    </cfRule>
  </conditionalFormatting>
  <conditionalFormatting sqref="B285">
    <cfRule type="expression" dxfId="157" priority="324" stopIfTrue="1">
      <formula>$U$215="podnikající fyzická osoba"</formula>
    </cfRule>
  </conditionalFormatting>
  <conditionalFormatting sqref="B415:B417">
    <cfRule type="expression" dxfId="156" priority="301" stopIfTrue="1">
      <formula>$U$215="podnikající fyzická osoba"</formula>
    </cfRule>
  </conditionalFormatting>
  <conditionalFormatting sqref="B186:C186">
    <cfRule type="expression" dxfId="155" priority="73" stopIfTrue="1">
      <formula>$AS$185&lt;$AM$186</formula>
    </cfRule>
  </conditionalFormatting>
  <conditionalFormatting sqref="B68:AR70">
    <cfRule type="containsText" dxfId="154" priority="260" stopIfTrue="1" operator="containsText" text="vygeneruje">
      <formula>NOT(ISERROR(SEARCH("vygeneruje",B68)))</formula>
    </cfRule>
  </conditionalFormatting>
  <conditionalFormatting sqref="B202:AR203">
    <cfRule type="containsText" dxfId="153" priority="37" stopIfTrue="1" operator="containsText" text="vygeneruje">
      <formula>NOT(ISERROR(SEARCH("vygeneruje",B202)))</formula>
    </cfRule>
  </conditionalFormatting>
  <conditionalFormatting sqref="B162:AV162">
    <cfRule type="expression" dxfId="152" priority="342" stopIfTrue="1">
      <formula>AND(AW161="NE",AW162="ANO")</formula>
    </cfRule>
  </conditionalFormatting>
  <conditionalFormatting sqref="B163:AV163">
    <cfRule type="expression" dxfId="151" priority="340" stopIfTrue="1">
      <formula>AND(AW161="NE",AW163="ANO")</formula>
    </cfRule>
  </conditionalFormatting>
  <conditionalFormatting sqref="B27:BD27">
    <cfRule type="expression" dxfId="150" priority="111" stopIfTrue="1">
      <formula>$U$81=$BG$81</formula>
    </cfRule>
  </conditionalFormatting>
  <conditionalFormatting sqref="B71:BD71">
    <cfRule type="expression" dxfId="149" priority="137" stopIfTrue="1">
      <formula>$U$81=$BG$81</formula>
    </cfRule>
  </conditionalFormatting>
  <conditionalFormatting sqref="B92:BD93">
    <cfRule type="expression" dxfId="148" priority="213" stopIfTrue="1">
      <formula>$U$81=$BG$81</formula>
    </cfRule>
  </conditionalFormatting>
  <conditionalFormatting sqref="B94:BD94">
    <cfRule type="expression" dxfId="147" priority="212" stopIfTrue="1">
      <formula>$U$215="podnikající fyzická osoba"</formula>
    </cfRule>
  </conditionalFormatting>
  <conditionalFormatting sqref="B99:BD106">
    <cfRule type="expression" dxfId="146" priority="207" stopIfTrue="1">
      <formula>$U$215="Vyberte"</formula>
    </cfRule>
  </conditionalFormatting>
  <conditionalFormatting sqref="B99:BD114">
    <cfRule type="expression" dxfId="145" priority="210" stopIfTrue="1">
      <formula>$U$81=$BG$81</formula>
    </cfRule>
  </conditionalFormatting>
  <conditionalFormatting sqref="B112:BD114">
    <cfRule type="expression" dxfId="144" priority="193" stopIfTrue="1">
      <formula>$U$81="podnikající fyzická osoba"</formula>
    </cfRule>
  </conditionalFormatting>
  <conditionalFormatting sqref="B113:BD113">
    <cfRule type="expression" dxfId="143" priority="197" stopIfTrue="1">
      <formula>$I$110="ANO"</formula>
    </cfRule>
  </conditionalFormatting>
  <conditionalFormatting sqref="B113:BD114">
    <cfRule type="expression" dxfId="142" priority="194" stopIfTrue="1">
      <formula>$U$215="Vyberte"</formula>
    </cfRule>
  </conditionalFormatting>
  <conditionalFormatting sqref="B114:BD114">
    <cfRule type="expression" dxfId="141" priority="196" stopIfTrue="1">
      <formula>$I$110="ANO"</formula>
    </cfRule>
  </conditionalFormatting>
  <conditionalFormatting sqref="B115:BD115">
    <cfRule type="expression" dxfId="140" priority="187" stopIfTrue="1">
      <formula>$U$215="podnikající fyzická osoba"</formula>
    </cfRule>
    <cfRule type="expression" dxfId="139" priority="188" stopIfTrue="1">
      <formula>$U$215="Vyberte"</formula>
    </cfRule>
    <cfRule type="expression" dxfId="138" priority="189" stopIfTrue="1">
      <formula>$I$243="ANO"</formula>
    </cfRule>
    <cfRule type="expression" dxfId="137" priority="190" stopIfTrue="1">
      <formula>$U$215="podnikající fyzická osoba"</formula>
    </cfRule>
  </conditionalFormatting>
  <conditionalFormatting sqref="B154:BD158">
    <cfRule type="expression" dxfId="136" priority="208" stopIfTrue="1">
      <formula>$U$215="podnikající fyzická osoba"</formula>
    </cfRule>
  </conditionalFormatting>
  <conditionalFormatting sqref="B162:BD163">
    <cfRule type="expression" dxfId="135" priority="97" stopIfTrue="1">
      <formula>$AW$161="NE"</formula>
    </cfRule>
  </conditionalFormatting>
  <conditionalFormatting sqref="B165:BD166">
    <cfRule type="expression" dxfId="134" priority="4" stopIfTrue="1">
      <formula>$K$37="Projekt 1 - NERELEVANTNÍ"</formula>
    </cfRule>
  </conditionalFormatting>
  <conditionalFormatting sqref="B168:BD169">
    <cfRule type="expression" dxfId="133" priority="5" stopIfTrue="1">
      <formula>$AH$37="Projekt 2 - NERELEVANTNÍ"</formula>
    </cfRule>
  </conditionalFormatting>
  <conditionalFormatting sqref="B197:BD197">
    <cfRule type="expression" dxfId="132" priority="2" stopIfTrue="1">
      <formula>$K$37="Projekt 1 - NERELEVANTNÍ"</formula>
    </cfRule>
  </conditionalFormatting>
  <conditionalFormatting sqref="B198:BD198">
    <cfRule type="expression" dxfId="131" priority="3" stopIfTrue="1">
      <formula>$O$20="NE"</formula>
    </cfRule>
  </conditionalFormatting>
  <conditionalFormatting sqref="B221:BD230">
    <cfRule type="expression" dxfId="130" priority="332" stopIfTrue="1">
      <formula>$U$215="Vyberte"</formula>
    </cfRule>
  </conditionalFormatting>
  <conditionalFormatting sqref="B224:BD224">
    <cfRule type="expression" dxfId="129" priority="331" stopIfTrue="1">
      <formula>$U$215="podnikající fyzická osoba"</formula>
    </cfRule>
  </conditionalFormatting>
  <conditionalFormatting sqref="B225:BD226">
    <cfRule type="expression" dxfId="128" priority="329" stopIfTrue="1">
      <formula>$U$215="podnikající fyzická osoba"</formula>
    </cfRule>
  </conditionalFormatting>
  <conditionalFormatting sqref="B227:BD227">
    <cfRule type="expression" dxfId="127" priority="328" stopIfTrue="1">
      <formula>$U$215="podnikající fyzická osoba"</formula>
    </cfRule>
  </conditionalFormatting>
  <conditionalFormatting sqref="B232:BD239">
    <cfRule type="expression" dxfId="126" priority="322" stopIfTrue="1">
      <formula>$U$215="Vyberte"</formula>
    </cfRule>
  </conditionalFormatting>
  <conditionalFormatting sqref="B232:BD247">
    <cfRule type="expression" dxfId="125" priority="326" stopIfTrue="1">
      <formula>$U$215="podnikající fyzická osoba"</formula>
    </cfRule>
  </conditionalFormatting>
  <conditionalFormatting sqref="B245:BD248">
    <cfRule type="expression" dxfId="124" priority="268" stopIfTrue="1">
      <formula>$U$215="podnikající fyzická osoba"</formula>
    </cfRule>
  </conditionalFormatting>
  <conditionalFormatting sqref="B246:BD246">
    <cfRule type="expression" dxfId="123" priority="312" stopIfTrue="1">
      <formula>$I$243="ANO"</formula>
    </cfRule>
  </conditionalFormatting>
  <conditionalFormatting sqref="B246:BD248">
    <cfRule type="expression" dxfId="122" priority="269" stopIfTrue="1">
      <formula>$U$215="Vyberte"</formula>
    </cfRule>
  </conditionalFormatting>
  <conditionalFormatting sqref="B247:BD248">
    <cfRule type="expression" dxfId="121" priority="270" stopIfTrue="1">
      <formula>$I$243="ANO"</formula>
    </cfRule>
  </conditionalFormatting>
  <conditionalFormatting sqref="B248:BD248">
    <cfRule type="expression" dxfId="120" priority="271" stopIfTrue="1">
      <formula>$U$215="podnikající fyzická osoba"</formula>
    </cfRule>
  </conditionalFormatting>
  <conditionalFormatting sqref="B287:BD291">
    <cfRule type="expression" dxfId="119" priority="323" stopIfTrue="1">
      <formula>$U$215="podnikající fyzická osoba"</formula>
    </cfRule>
  </conditionalFormatting>
  <conditionalFormatting sqref="B294:BD295">
    <cfRule type="expression" dxfId="118" priority="345" stopIfTrue="1">
      <formula>$AW$293="Ne"</formula>
    </cfRule>
  </conditionalFormatting>
  <conditionalFormatting sqref="B383:BE394">
    <cfRule type="expression" dxfId="117" priority="285" stopIfTrue="1">
      <formula>$U$215="právnická osoba"</formula>
    </cfRule>
  </conditionalFormatting>
  <conditionalFormatting sqref="B395:BE395">
    <cfRule type="expression" dxfId="116" priority="157" stopIfTrue="1">
      <formula>$U$215="podnikající fyzická osoba"</formula>
    </cfRule>
  </conditionalFormatting>
  <conditionalFormatting sqref="C109:C110">
    <cfRule type="expression" dxfId="115" priority="204" stopIfTrue="1">
      <formula>$U$81=$BF$81</formula>
    </cfRule>
  </conditionalFormatting>
  <conditionalFormatting sqref="C242">
    <cfRule type="expression" dxfId="114" priority="320" stopIfTrue="1">
      <formula>$U$215="Vyberte"</formula>
    </cfRule>
  </conditionalFormatting>
  <conditionalFormatting sqref="C243">
    <cfRule type="expression" dxfId="113" priority="319" stopIfTrue="1">
      <formula>$U$215="vyberte"</formula>
    </cfRule>
  </conditionalFormatting>
  <conditionalFormatting sqref="C300:L300">
    <cfRule type="cellIs" dxfId="112" priority="233" stopIfTrue="1" operator="equal">
      <formula>"vyberte"</formula>
    </cfRule>
  </conditionalFormatting>
  <conditionalFormatting sqref="C343:AF343">
    <cfRule type="cellIs" dxfId="111" priority="227" stopIfTrue="1" operator="equal">
      <formula>"vyberte"</formula>
    </cfRule>
  </conditionalFormatting>
  <conditionalFormatting sqref="C326:AR326">
    <cfRule type="cellIs" dxfId="110" priority="230" stopIfTrue="1" operator="equal">
      <formula>"vyberte"</formula>
    </cfRule>
  </conditionalFormatting>
  <conditionalFormatting sqref="C112:BC112">
    <cfRule type="expression" dxfId="109" priority="198" stopIfTrue="1">
      <formula>$I$110="ANO"</formula>
    </cfRule>
    <cfRule type="expression" dxfId="108" priority="195" stopIfTrue="1">
      <formula>$U$81="Vyberte"</formula>
    </cfRule>
  </conditionalFormatting>
  <conditionalFormatting sqref="C135:BC143">
    <cfRule type="expression" dxfId="107" priority="192" stopIfTrue="1">
      <formula>$AM$133=$BH$133</formula>
    </cfRule>
  </conditionalFormatting>
  <conditionalFormatting sqref="C245:BC245">
    <cfRule type="expression" dxfId="106" priority="310" stopIfTrue="1">
      <formula>$U$215="Vyberte"</formula>
    </cfRule>
    <cfRule type="expression" dxfId="105" priority="313" stopIfTrue="1">
      <formula>$I$243="ANO"</formula>
    </cfRule>
  </conditionalFormatting>
  <conditionalFormatting sqref="C268:BC276">
    <cfRule type="expression" dxfId="104" priority="307" stopIfTrue="1">
      <formula>$AM$266="Ne"</formula>
    </cfRule>
  </conditionalFormatting>
  <conditionalFormatting sqref="C350:BC350 C351:BD351">
    <cfRule type="expression" dxfId="103" priority="347" stopIfTrue="1">
      <formula>#REF!="nevznikl rozdělením (rozštěpením nebo odštěpením) podniku."</formula>
    </cfRule>
  </conditionalFormatting>
  <conditionalFormatting sqref="C318:BD323">
    <cfRule type="expression" dxfId="102" priority="228" stopIfTrue="1">
      <formula>$L$314=$BG$314</formula>
    </cfRule>
  </conditionalFormatting>
  <conditionalFormatting sqref="C332:BD337">
    <cfRule type="expression" dxfId="101" priority="169" stopIfTrue="1">
      <formula>$C$326=$BG$326</formula>
    </cfRule>
  </conditionalFormatting>
  <conditionalFormatting sqref="C348:BD349 C352:BD356">
    <cfRule type="expression" dxfId="100" priority="346" stopIfTrue="1">
      <formula>$C$343=$BG$343</formula>
    </cfRule>
  </conditionalFormatting>
  <conditionalFormatting sqref="E415:E417">
    <cfRule type="expression" dxfId="99" priority="306" stopIfTrue="1">
      <formula>$U$215="podnikající fyzická osoba"</formula>
    </cfRule>
  </conditionalFormatting>
  <conditionalFormatting sqref="G210:AE210">
    <cfRule type="containsText" dxfId="98" priority="34" stopIfTrue="1" operator="containsText" text="POZOR">
      <formula>NOT(ISERROR(SEARCH("POZOR",G210)))</formula>
    </cfRule>
  </conditionalFormatting>
  <conditionalFormatting sqref="I110:N110">
    <cfRule type="expression" dxfId="97" priority="167" stopIfTrue="1">
      <formula>$U$81=$BF$81</formula>
    </cfRule>
    <cfRule type="expression" dxfId="96" priority="168" stopIfTrue="1">
      <formula>$I$110=$BF$109</formula>
    </cfRule>
    <cfRule type="expression" dxfId="95" priority="166" stopIfTrue="1">
      <formula>$U$81=$BG$81</formula>
    </cfRule>
  </conditionalFormatting>
  <conditionalFormatting sqref="I243:N243">
    <cfRule type="expression" dxfId="94" priority="318" stopIfTrue="1">
      <formula>$U$215="vyberte"</formula>
    </cfRule>
  </conditionalFormatting>
  <conditionalFormatting sqref="K197:L197">
    <cfRule type="expression" dxfId="93" priority="390" stopIfTrue="1">
      <formula>$AG$197&lt;&gt;$BF$197</formula>
    </cfRule>
  </conditionalFormatting>
  <conditionalFormatting sqref="K37:AG39">
    <cfRule type="expression" dxfId="92" priority="11" stopIfTrue="1">
      <formula>$K$37="Projekt 1 - NERELEVANTNÍ"</formula>
    </cfRule>
  </conditionalFormatting>
  <conditionalFormatting sqref="L198">
    <cfRule type="expression" dxfId="91" priority="71" stopIfTrue="1">
      <formula>$AG$198&lt;&gt;$BF$198</formula>
    </cfRule>
  </conditionalFormatting>
  <conditionalFormatting sqref="L314:BD314">
    <cfRule type="cellIs" dxfId="90" priority="231" stopIfTrue="1" operator="equal">
      <formula>"vyberte"</formula>
    </cfRule>
  </conditionalFormatting>
  <conditionalFormatting sqref="M300:N300">
    <cfRule type="expression" dxfId="89" priority="238" stopIfTrue="1">
      <formula>C300="kalendářní rok"</formula>
    </cfRule>
  </conditionalFormatting>
  <conditionalFormatting sqref="O19">
    <cfRule type="expression" dxfId="88" priority="57" stopIfTrue="1">
      <formula>AND(O19=BF10,S25&lt;&gt;BF25)</formula>
    </cfRule>
  </conditionalFormatting>
  <conditionalFormatting sqref="O11:P18">
    <cfRule type="containsText" dxfId="87" priority="337" stopIfTrue="1" operator="containsText" text="Vyberte">
      <formula>NOT(ISERROR(SEARCH("Vyberte",O11)))</formula>
    </cfRule>
  </conditionalFormatting>
  <conditionalFormatting sqref="O19:S20">
    <cfRule type="containsText" dxfId="86" priority="23" stopIfTrue="1" operator="containsText" text="vyberte">
      <formula>NOT(ISERROR(SEARCH("vyberte",O19)))</formula>
    </cfRule>
  </conditionalFormatting>
  <conditionalFormatting sqref="O300:U300">
    <cfRule type="expression" dxfId="85" priority="237" stopIfTrue="1">
      <formula>C300="kalendářní rok"</formula>
    </cfRule>
  </conditionalFormatting>
  <conditionalFormatting sqref="O8:BD8">
    <cfRule type="containsText" dxfId="84" priority="335" stopIfTrue="1" operator="containsText" text="Toto pole">
      <formula>NOT(ISERROR(SEARCH("Toto pole",O8)))</formula>
    </cfRule>
  </conditionalFormatting>
  <conditionalFormatting sqref="O9:BD9">
    <cfRule type="containsText" dxfId="83" priority="338" stopIfTrue="1" operator="containsText" text="Vygeneruje se automaticky">
      <formula>NOT(ISERROR(SEARCH("Vygeneruje se automaticky",O9)))</formula>
    </cfRule>
  </conditionalFormatting>
  <conditionalFormatting sqref="O10:BD10">
    <cfRule type="containsText" dxfId="82" priority="334" stopIfTrue="1" operator="containsText" text="Vygeneruje se">
      <formula>NOT(ISERROR(SEARCH("Vygeneruje se",O10)))</formula>
    </cfRule>
  </conditionalFormatting>
  <conditionalFormatting sqref="O21:BD21">
    <cfRule type="containsText" dxfId="81" priority="287" stopIfTrue="1" operator="containsText" text="Vygeneruje se">
      <formula>NOT(ISERROR(SEARCH("Vygeneruje se",O21)))</formula>
    </cfRule>
  </conditionalFormatting>
  <conditionalFormatting sqref="O22:BD22">
    <cfRule type="containsText" dxfId="80" priority="286" stopIfTrue="1" operator="containsText" text="Vygeneruje">
      <formula>NOT(ISERROR(SEARCH("Vygeneruje",O22)))</formula>
    </cfRule>
    <cfRule type="containsText" dxfId="79" priority="288" stopIfTrue="1" operator="containsText" text="Doplní se">
      <formula>NOT(ISERROR(SEARCH("Doplní se",O22)))</formula>
    </cfRule>
  </conditionalFormatting>
  <conditionalFormatting sqref="S25">
    <cfRule type="containsText" dxfId="78" priority="94" stopIfTrue="1" operator="containsText" text="vyberte">
      <formula>NOT(ISERROR(SEARCH("vyberte",S25)))</formula>
    </cfRule>
  </conditionalFormatting>
  <conditionalFormatting sqref="S28">
    <cfRule type="containsText" dxfId="77" priority="25" stopIfTrue="1" operator="containsText" text="vyberte">
      <formula>NOT(ISERROR(SEARCH("vyberte",S28)))</formula>
    </cfRule>
  </conditionalFormatting>
  <conditionalFormatting sqref="S25:BD25">
    <cfRule type="expression" dxfId="76" priority="9" stopIfTrue="1">
      <formula>AND(S25="vyberte",O26&lt;&gt;"")</formula>
    </cfRule>
  </conditionalFormatting>
  <conditionalFormatting sqref="S28:BD28">
    <cfRule type="expression" dxfId="75" priority="8" stopIfTrue="1">
      <formula>AND(S28="vyberte",O29&lt;&gt;"")</formula>
    </cfRule>
  </conditionalFormatting>
  <conditionalFormatting sqref="T19:BD19">
    <cfRule type="expression" dxfId="74" priority="6" stopIfTrue="1">
      <formula>$O$19=$BH$10</formula>
    </cfRule>
  </conditionalFormatting>
  <conditionalFormatting sqref="T20:BD20">
    <cfRule type="expression" dxfId="73" priority="7" stopIfTrue="1">
      <formula>$O$20=$BH$10</formula>
    </cfRule>
  </conditionalFormatting>
  <conditionalFormatting sqref="U81:BD81">
    <cfRule type="containsText" dxfId="72" priority="186" stopIfTrue="1" operator="containsText" text="Vyberte">
      <formula>NOT(ISERROR(SEARCH("Vyberte",U81)))</formula>
    </cfRule>
  </conditionalFormatting>
  <conditionalFormatting sqref="U82:BD82">
    <cfRule type="containsText" dxfId="71" priority="163" stopIfTrue="1" operator="containsText" text="Vyberte">
      <formula>NOT(ISERROR(SEARCH("Vyberte",U82)))</formula>
    </cfRule>
  </conditionalFormatting>
  <conditionalFormatting sqref="U83:BD83">
    <cfRule type="containsText" dxfId="70" priority="130" stopIfTrue="1" operator="containsText" text="vygeneruje">
      <formula>NOT(ISERROR(SEARCH("vygeneruje",U83)))</formula>
    </cfRule>
  </conditionalFormatting>
  <conditionalFormatting sqref="U85:BD85">
    <cfRule type="containsText" dxfId="69" priority="129" stopIfTrue="1" operator="containsText" text="vygeneruje">
      <formula>NOT(ISERROR(SEARCH("vygeneruje",U85)))</formula>
    </cfRule>
  </conditionalFormatting>
  <conditionalFormatting sqref="U89:BD90">
    <cfRule type="containsText" dxfId="68" priority="127" stopIfTrue="1" operator="containsText" text="vygeneruje">
      <formula>NOT(ISERROR(SEARCH("vygeneruje",U89)))</formula>
    </cfRule>
  </conditionalFormatting>
  <conditionalFormatting sqref="U91:BD91">
    <cfRule type="cellIs" dxfId="67" priority="158" stopIfTrue="1" operator="equal">
      <formula>0</formula>
    </cfRule>
  </conditionalFormatting>
  <conditionalFormatting sqref="U97:BD97">
    <cfRule type="expression" dxfId="66" priority="201" stopIfTrue="1">
      <formula>$U$215="Vyberte"</formula>
    </cfRule>
    <cfRule type="containsText" dxfId="65" priority="202" stopIfTrue="1" operator="containsText" text="Vyberte">
      <formula>NOT(ISERROR(SEARCH("Vyberte",U97)))</formula>
    </cfRule>
  </conditionalFormatting>
  <conditionalFormatting sqref="U215:BD215">
    <cfRule type="containsText" dxfId="64" priority="222" stopIfTrue="1" operator="containsText" text="Vyberte">
      <formula>NOT(ISERROR(SEARCH("Vyberte",U215)))</formula>
    </cfRule>
  </conditionalFormatting>
  <conditionalFormatting sqref="U216:BD216">
    <cfRule type="expression" dxfId="63" priority="315" stopIfTrue="1">
      <formula>$U$215="Právnická osoba"</formula>
    </cfRule>
  </conditionalFormatting>
  <conditionalFormatting sqref="U216:BD223">
    <cfRule type="expression" dxfId="62" priority="327" stopIfTrue="1">
      <formula>$U$215="podnikající fyzická osoba"</formula>
    </cfRule>
  </conditionalFormatting>
  <conditionalFormatting sqref="U218:BD226">
    <cfRule type="expression" dxfId="61" priority="314" stopIfTrue="1">
      <formula>$U$215="Právnická osoba"</formula>
    </cfRule>
  </conditionalFormatting>
  <conditionalFormatting sqref="U230:BD230">
    <cfRule type="containsText" dxfId="60" priority="317" stopIfTrue="1" operator="containsText" text="Vyberte">
      <formula>NOT(ISERROR(SEARCH("Vyberte",U230)))</formula>
    </cfRule>
    <cfRule type="expression" dxfId="59" priority="316" stopIfTrue="1">
      <formula>$U$215="Vyberte"</formula>
    </cfRule>
  </conditionalFormatting>
  <conditionalFormatting sqref="V300:AI300">
    <cfRule type="expression" dxfId="58" priority="236" stopIfTrue="1">
      <formula>C300="kalendářní rok"</formula>
    </cfRule>
  </conditionalFormatting>
  <conditionalFormatting sqref="Y42:BD42">
    <cfRule type="containsText" dxfId="57" priority="160" stopIfTrue="1" operator="containsText" text="Vyberte">
      <formula>NOT(ISERROR(SEARCH("Vyberte",Y42)))</formula>
    </cfRule>
  </conditionalFormatting>
  <conditionalFormatting sqref="AG195:AR195">
    <cfRule type="containsText" dxfId="56" priority="173" stopIfTrue="1" operator="containsText" text="POZOR, Zdroje se musí rovnat výdajům!">
      <formula>NOT(ISERROR(SEARCH("POZOR, Zdroje se musí rovnat výdajům!",AG195)))</formula>
    </cfRule>
  </conditionalFormatting>
  <conditionalFormatting sqref="AG197:AR198">
    <cfRule type="expression" dxfId="55" priority="106" stopIfTrue="1">
      <formula>$BF197&lt;&gt;$AG197</formula>
    </cfRule>
  </conditionalFormatting>
  <conditionalFormatting sqref="AG200:AR200">
    <cfRule type="containsText" dxfId="54" priority="181" stopIfTrue="1" operator="containsText" text="Vygeneruje">
      <formula>NOT(ISERROR(SEARCH("Vygeneruje",AG200)))</formula>
    </cfRule>
  </conditionalFormatting>
  <conditionalFormatting sqref="AG190:BD191">
    <cfRule type="containsText" dxfId="53" priority="14" stopIfTrue="1" operator="containsText" text="Vygeneruje">
      <formula>NOT(ISERROR(SEARCH("Vygeneruje",AG190)))</formula>
    </cfRule>
  </conditionalFormatting>
  <conditionalFormatting sqref="AH37:BD39">
    <cfRule type="expression" dxfId="52" priority="10" stopIfTrue="1">
      <formula>$AH$37="Projekt 2 - NERELEVANTNÍ"</formula>
    </cfRule>
  </conditionalFormatting>
  <conditionalFormatting sqref="AJ300:AP300">
    <cfRule type="expression" dxfId="51" priority="235" stopIfTrue="1">
      <formula>C300="kalendářní rok"</formula>
    </cfRule>
  </conditionalFormatting>
  <conditionalFormatting sqref="AM19:AM20">
    <cfRule type="containsText" dxfId="50" priority="58" stopIfTrue="1" operator="containsText" text="Doplní se">
      <formula>NOT(ISERROR(SEARCH("Doplní se",AM19)))</formula>
    </cfRule>
  </conditionalFormatting>
  <conditionalFormatting sqref="AM174">
    <cfRule type="containsText" dxfId="49" priority="283" stopIfTrue="1" operator="containsText" text="bez DPH (Kč)">
      <formula>NOT(ISERROR(SEARCH("bez DPH (Kč)",AM174)))</formula>
    </cfRule>
    <cfRule type="containsText" dxfId="48" priority="282" stopIfTrue="1" operator="containsText" text="vč. DPH (Kč)">
      <formula>NOT(ISERROR(SEARCH("vč. DPH (Kč)",AM174)))</formula>
    </cfRule>
  </conditionalFormatting>
  <conditionalFormatting sqref="AM186:AT186">
    <cfRule type="expression" dxfId="47" priority="75" stopIfTrue="1">
      <formula>$AS$185&lt;$AM$186</formula>
    </cfRule>
    <cfRule type="expression" dxfId="46" priority="78" stopIfTrue="1">
      <formula>AND(AS165="",AS168="")</formula>
    </cfRule>
  </conditionalFormatting>
  <conditionalFormatting sqref="AM133:BC133">
    <cfRule type="containsText" dxfId="45" priority="191" stopIfTrue="1" operator="containsText" text="Vyberte">
      <formula>NOT(ISERROR(SEARCH("Vyberte",AM133)))</formula>
    </cfRule>
  </conditionalFormatting>
  <conditionalFormatting sqref="AM266:BC266">
    <cfRule type="containsText" dxfId="44" priority="273" stopIfTrue="1" operator="containsText" text="Vyberte">
      <formula>NOT(ISERROR(SEARCH("Vyberte",AM266)))</formula>
    </cfRule>
  </conditionalFormatting>
  <conditionalFormatting sqref="AQ300:BD300">
    <cfRule type="expression" dxfId="43" priority="234" stopIfTrue="1">
      <formula>C300="kalendářní rok"</formula>
    </cfRule>
  </conditionalFormatting>
  <conditionalFormatting sqref="AS68:AS70 AS202:AS203 AS65">
    <cfRule type="containsText" dxfId="42" priority="265" stopIfTrue="1" operator="containsText" text="vygeneruje se">
      <formula>NOT(ISERROR(SEARCH("vygeneruje se",AS65)))</formula>
    </cfRule>
  </conditionalFormatting>
  <conditionalFormatting sqref="AS68:BD70">
    <cfRule type="containsText" dxfId="41" priority="259" stopIfTrue="1" operator="containsText" text="vyberte">
      <formula>NOT(ISERROR(SEARCH("vyberte",AS68)))</formula>
    </cfRule>
  </conditionalFormatting>
  <conditionalFormatting sqref="AS175:BD184">
    <cfRule type="containsText" dxfId="40" priority="241" stopIfTrue="1" operator="containsText" text="Vypňte">
      <formula>NOT(ISERROR(SEARCH("Vypňte",AS175)))</formula>
    </cfRule>
  </conditionalFormatting>
  <conditionalFormatting sqref="AS185:BD185">
    <cfRule type="expression" dxfId="39" priority="77" stopIfTrue="1">
      <formula>AND($AS$185&lt;$AM$186,AG197&lt;&gt;0)</formula>
    </cfRule>
  </conditionalFormatting>
  <conditionalFormatting sqref="AS190:BD191">
    <cfRule type="expression" dxfId="38" priority="12" stopIfTrue="1">
      <formula>AND(AS190&lt;AG190,AS190&lt;&gt;0)</formula>
    </cfRule>
  </conditionalFormatting>
  <conditionalFormatting sqref="AS195:BD195">
    <cfRule type="containsText" dxfId="37" priority="174" stopIfTrue="1" operator="containsText" text="Součet se musí rovnat 100%!">
      <formula>NOT(ISERROR(SEARCH("Součet se musí rovnat 100%!",AS195)))</formula>
    </cfRule>
  </conditionalFormatting>
  <conditionalFormatting sqref="AS197:BD198">
    <cfRule type="containsText" dxfId="36" priority="68" stopIfTrue="1" operator="containsText" text="Nemůže být &gt; 50%!!!">
      <formula>NOT(ISERROR(SEARCH("Nemůže být &gt; 50%!!!",AS197)))</formula>
    </cfRule>
  </conditionalFormatting>
  <conditionalFormatting sqref="AS197:BD200">
    <cfRule type="containsText" dxfId="35" priority="70" stopIfTrue="1" operator="containsText" text="Vygeneruje">
      <formula>NOT(ISERROR(SEARCH("Vygeneruje",AS197)))</formula>
    </cfRule>
  </conditionalFormatting>
  <conditionalFormatting sqref="AS202:BD203">
    <cfRule type="containsText" dxfId="34" priority="36" stopIfTrue="1" operator="containsText" text="vyberte">
      <formula>NOT(ISERROR(SEARCH("vyberte",AS202)))</formula>
    </cfRule>
  </conditionalFormatting>
  <conditionalFormatting sqref="AW396:AW414">
    <cfRule type="containsText" dxfId="33" priority="138" stopIfTrue="1" operator="containsText" text="Vyberte">
      <formula>NOT(ISERROR(SEARCH("Vyberte",AW396)))</formula>
    </cfRule>
  </conditionalFormatting>
  <conditionalFormatting sqref="AW161:BD163">
    <cfRule type="containsText" dxfId="32" priority="255" stopIfTrue="1" operator="containsText" text="vyberte">
      <formula>NOT(ISERROR(SEARCH("vyberte",AW161)))</formula>
    </cfRule>
  </conditionalFormatting>
  <conditionalFormatting sqref="BE398:BE399">
    <cfRule type="expression" dxfId="31" priority="134" stopIfTrue="1">
      <formula>$U$215="podnikající fyzická osoba"</formula>
    </cfRule>
  </conditionalFormatting>
  <conditionalFormatting sqref="BE401:BE417">
    <cfRule type="expression" dxfId="30" priority="155" stopIfTrue="1">
      <formula>$U$215="podnikající fyzická osoba"</formula>
    </cfRule>
  </conditionalFormatting>
  <conditionalFormatting sqref="BE429">
    <cfRule type="expression" dxfId="29" priority="289" stopIfTrue="1">
      <formula>$U$215="podnikající fyzická osoba"</formula>
    </cfRule>
  </conditionalFormatting>
  <dataValidations xWindow="482" yWindow="825" count="44">
    <dataValidation type="list" allowBlank="1" showInputMessage="1" showErrorMessage="1" sqref="AW396:AW399" xr:uid="{7ACCD43A-E4F0-49A4-AC9F-14A9735B0DE2}">
      <formula1>$BF$396:$BG$396</formula1>
    </dataValidation>
    <dataValidation type="textLength" operator="lessThanOrEqual" allowBlank="1" showInputMessage="1" showErrorMessage="1" errorTitle="Překročena max. délka textu!" error="Pole může obsahovat max. 1 100 znaků včetně mezer._x000a_Pokud je Váš text delší, uveďte ho prosím jako samostatnou přílohu této žádosti." promptTitle="ODŮVODNĚNÍ ŽÁDOSTI" prompt="Zdůvodněte potřebnost realizace projektu, akce nebo aktivity a jeho/její komplexnost." sqref="B63:BD63 B419:BD419 B66:BD66" xr:uid="{CE7D65DC-C2A6-49CC-BA7C-066BE971438C}">
      <formula1>1116</formula1>
    </dataValidation>
    <dataValidation type="list" allowBlank="1" showInputMessage="1" showErrorMessage="1" sqref="AW400 AW401:BD401 AW402" xr:uid="{417C0CF6-9042-4075-AAAC-F81B3EB49F15}">
      <formula1>$BF$396:$BH$396</formula1>
    </dataValidation>
    <dataValidation type="list" allowBlank="1" showInputMessage="1" showErrorMessage="1" prompt="Vyberte jednu z možností uvedených v rozevíracím seznamu:" sqref="AM266:BC266 AM133:BC133" xr:uid="{E2B2DF31-2D2B-4DF2-AE6A-4C2362AF7AA4}">
      <formula1>$BF$266:$BH$266</formula1>
    </dataValidation>
    <dataValidation type="list" allowBlank="1" showInputMessage="1" showErrorMessage="1" sqref="C244:BB244 C111:BB111" xr:uid="{98D51B08-2A2D-4651-B057-073D712B003E}">
      <formula1>$BF$280:$BF$286</formula1>
    </dataValidation>
    <dataValidation type="list" allowBlank="1" showInputMessage="1" showErrorMessage="1" sqref="U215:BD215 U81:BD81" xr:uid="{B1459554-0D92-4981-A11A-11AF519E6E2F}">
      <formula1>$BF$215:$BH$215</formula1>
    </dataValidation>
    <dataValidation type="list" allowBlank="1" showInputMessage="1" showErrorMessage="1" prompt="Vyberte jednu z možností uvedených v rozevíracím seznamu" sqref="U230:BD230 U97:BD97" xr:uid="{8BE8F79B-5F81-43BE-BA89-0384452B55C9}">
      <formula1>$BF$230:$BH$230</formula1>
    </dataValidation>
    <dataValidation type="list" allowBlank="1" showInputMessage="1" showErrorMessage="1" sqref="I243:N243 I110:N110" xr:uid="{FA97DB7E-3D7B-4D10-BABF-E58FCD16EB87}">
      <formula1>$BF$242:$BF$244</formula1>
    </dataValidation>
    <dataValidation type="list" allowBlank="1" showInputMessage="1" showErrorMessage="1" prompt="Vyberte ANO/NE" sqref="AW161:BD163" xr:uid="{046B9A89-679A-4B7B-835B-EF32FB7F24EB}">
      <formula1>$BF$161:$BH$161</formula1>
    </dataValidation>
    <dataValidation operator="equal" allowBlank="1" showInputMessage="1" showErrorMessage="1" error="IČ musí obsahovat přesně osm číslic." sqref="U287:BD287 U154:BD154 U86:BD86" xr:uid="{A324FD90-FF57-4552-B17B-1D17389C681F}"/>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ve znění platném k 1.1. přísluš.kal.roku, ve kterém je individuální podpora schvalována." sqref="U224:BD224" xr:uid="{DC9E7E5E-00BD-4D40-B02F-B1CF3C31C21B}">
      <formula1>1</formula1>
    </dataValidation>
    <dataValidation allowBlank="1" showInputMessage="1" showErrorMessage="1" promptTitle="DOBA REALIZACE" sqref="AH32 B32 K32 K36:K37 B36:B37" xr:uid="{FB147103-10B8-45B0-9FC6-2AE7E8412CFF}"/>
    <dataValidation allowBlank="1" showInputMessage="1" showErrorMessage="1" promptTitle="ZPŮSOBILÉ VÝDAJE" prompt="Uveďte částky v Kč včetně DPH." sqref="AS173:BD173" xr:uid="{122DDCAF-BBA0-4442-ADC1-2E4CA09A4C38}"/>
    <dataValidation type="list" allowBlank="1" showInputMessage="1" showErrorMessage="1" prompt="Vyberte ANO/NE" sqref="AW293:AW295" xr:uid="{7B67F8CB-154A-4145-859A-C97BCD8880E2}">
      <formula1>$BF$293:$BG$293</formula1>
    </dataValidation>
    <dataValidation type="decimal" operator="greaterThanOrEqual" allowBlank="1" showInputMessage="1" showErrorMessage="1" sqref="AG175:AG184 AM175:AM184 AN176:AR183 AS185:AT185 AU185:BD187 AS187:AT187 AS192:BD192" xr:uid="{9993497E-CBB0-46EF-BFC6-82B5DBE5490C}">
      <formula1>0</formula1>
    </dataValidation>
    <dataValidation allowBlank="1" showErrorMessage="1" sqref="AQ235:BD235 AQ102:BD102" xr:uid="{46B208BD-29E5-4D4D-B09E-F00A6F60210A}"/>
    <dataValidation allowBlank="1" showErrorMessage="1" prompt="Vyberte z nabízených možností:" sqref="AQ236:BD239 AQ103:BD106" xr:uid="{AC9BF84C-E1B5-4810-94DA-7FD6A4D31BC5}"/>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dále jen „vyhláška“) ve znění platném k 1.1. příslušného kalendářního roku." sqref="S224:T226 S91:T93" xr:uid="{4172A4F3-8EA6-48E7-A351-A69BAF6918D4}">
      <formula1>1</formula1>
    </dataValidation>
    <dataValidation type="textLength" operator="equal" allowBlank="1" showInputMessage="1" showErrorMessage="1" error="IČ musí obsahovat přesně osm číslic." sqref="AB257:AH263 U219:BD219 AB270:AH276 S219:T220 S287:T287 AB249:AH254 AB124:AH130 AB116:AH121 AB137:AH143 S86:T87 S154:T154" xr:uid="{B260681C-EE3A-4385-BB13-8AFC67540F64}">
      <formula1>8</formula1>
    </dataValidation>
    <dataValidation operator="greaterThanOrEqual" allowBlank="1" showInputMessage="1" showErrorMessage="1" error="Je nutné zadat číslo." sqref="AS175:BD184" xr:uid="{9E6E6AE4-E750-441C-BA16-813BB7EDDDAE}"/>
    <dataValidation type="list" allowBlank="1" showInputMessage="1" showErrorMessage="1" sqref="L314:BD314" xr:uid="{36EB83C1-AF3F-44E0-86A4-1CDA228BE733}">
      <formula1>$BF$314:$BH$314</formula1>
    </dataValidation>
    <dataValidation type="list" allowBlank="1" showInputMessage="1" showErrorMessage="1" sqref="C300:L300" xr:uid="{157E1FF8-A774-46C7-B980-1CFE8B22B6EB}">
      <formula1>$BF$298:$BH$298</formula1>
    </dataValidation>
    <dataValidation allowBlank="1" showInputMessage="1" showErrorMessage="1" promptTitle="Ve formátu DD.MM.RRRR" prompt=" " sqref="V300:AI300 AQ300:BD300" xr:uid="{EFC4A4A5-3470-4C4F-BA9D-ECA70554992C}"/>
    <dataValidation type="list" allowBlank="1" showInputMessage="1" showErrorMessage="1" sqref="C343:AF343" xr:uid="{812A2D04-16AE-4D0E-B84D-BCB9287E5662}">
      <formula1>$BF$343:$BH$343</formula1>
    </dataValidation>
    <dataValidation type="list" allowBlank="1" showInputMessage="1" showErrorMessage="1" sqref="C326:AR326" xr:uid="{E7FC06DF-A4D0-41F6-9F70-CA4B1267A017}">
      <formula1>$BF$326:$BI$326</formula1>
    </dataValidation>
    <dataValidation type="date" allowBlank="1" showInputMessage="1" showErrorMessage="1" sqref="AH33:BD33" xr:uid="{B3F163C1-5F7C-4F11-BFFB-8348652FF078}">
      <formula1>K33</formula1>
      <formula2>K34</formula2>
    </dataValidation>
    <dataValidation type="date" allowBlank="1" showInputMessage="1" showErrorMessage="1" sqref="AH34:BD34" xr:uid="{8C08D83A-3595-41CF-816A-702187128417}">
      <formula1>K33</formula1>
      <formula2>K34</formula2>
    </dataValidation>
    <dataValidation type="list" allowBlank="1" showInputMessage="1" showErrorMessage="1" sqref="Y42:BD42" xr:uid="{367152B9-3EFC-498B-9722-00A9D173F713}">
      <formula1>$BF$42:$BF$46</formula1>
    </dataValidation>
    <dataValidation allowBlank="1" showInputMessage="1" showErrorMessage="1" promptTitle="VÝSTUPY včetně kvantifikace" prompt="Uveďte předpokládané výstupy, na které bude podpora využita, např. rekonstrukce hřiště m2  640, sekačka ks 1. Uvádějte očekávané hodnoty výstupů dle zkušeností žadatele či odborného odhadu   založeného na reálném předpokladu." sqref="B56:AB60" xr:uid="{9C0E09E7-DBAA-45FF-BBF2-C571CFE44B75}"/>
    <dataValidation operator="greaterThanOrEqual" allowBlank="1" showInputMessage="1" showErrorMessage="1" error="Je nutné vložit číslo." prompt="Dle údajů ČSÚ k 1.1.2024." sqref="U91:BD91" xr:uid="{43F1A7F5-2953-4A91-A3AB-F20EB5BF02B6}"/>
    <dataValidation type="list" allowBlank="1" showInputMessage="1" showErrorMessage="1" sqref="Y83:BD83" xr:uid="{AFA89020-6E0B-414D-92FD-21CA2225D1F0}">
      <formula1>$BI$437:$BI$474</formula1>
    </dataValidation>
    <dataValidation type="list" allowBlank="1" showInputMessage="1" showErrorMessage="1" sqref="AW414" xr:uid="{D639C374-FA92-444F-9EF9-C1E632C2F98E}">
      <formula1>$BF$397:$BH$397</formula1>
    </dataValidation>
    <dataValidation type="date" operator="lessThanOrEqual" allowBlank="1" showInputMessage="1" showErrorMessage="1" error="Datum neodpovídá max. termínu předložení vyúčtování (31.1.2031)" sqref="AS70:BD70" xr:uid="{7DC52287-D689-49F0-88F4-77D2BB95C030}">
      <formula1>47879</formula1>
    </dataValidation>
    <dataValidation type="whole" allowBlank="1" showInputMessage="1" showErrorMessage="1" error="Požadovaná NFV neodpovídá stanovené min. a max. částce." sqref="AG198:AR198" xr:uid="{1C598C98-CCA3-46F9-A470-6D155C09AE4C}">
      <formula1>AG191</formula1>
      <formula2>AS191</formula2>
    </dataValidation>
    <dataValidation type="date" operator="lessThanOrEqual" allowBlank="1" showInputMessage="1" showErrorMessage="1" error="Nejzašší datum pro navrácení NFV je 31.01.2031." sqref="AS69:BD69" xr:uid="{96E6E1FE-43CE-4F4F-B8E8-7F4DA084E9EB}">
      <formula1>47879</formula1>
    </dataValidation>
    <dataValidation type="list" allowBlank="1" showInputMessage="1" showErrorMessage="1" sqref="AW403:BD404 AW408:BD409" xr:uid="{AF7510E6-FE28-40AA-9986-0C34AFDD7686}">
      <formula1>$BF$397:$BG$397</formula1>
    </dataValidation>
    <dataValidation type="list" allowBlank="1" showInputMessage="1" showErrorMessage="1" sqref="S28:BD28 S25:BD25" xr:uid="{23E41CF4-198C-4010-A0AC-7EDA461C017E}">
      <formula1>$BF$25:$BJ$25</formula1>
    </dataValidation>
    <dataValidation type="list" allowBlank="1" showInputMessage="1" showErrorMessage="1" sqref="AW405:BD407 AW410:BD412" xr:uid="{09BDB7A4-B000-4811-A42D-03712198FFE0}">
      <formula1>$BF$397:$BI$397</formula1>
    </dataValidation>
    <dataValidation type="list" allowBlank="1" showInputMessage="1" showErrorMessage="1" sqref="AW413:BD413" xr:uid="{B70107DE-A6C2-486B-80E0-97E4EC782A3C}">
      <formula1>$BF$413:$BH$413</formula1>
    </dataValidation>
    <dataValidation type="whole" allowBlank="1" showInputMessage="1" showErrorMessage="1" error="Požadovaná DOTACE neodpovídá stanovené min. a max. částce." sqref="AG197:AR197" xr:uid="{5975F707-EE50-4D84-B94C-CD791E876698}">
      <formula1>AG190</formula1>
      <formula2>AS190</formula2>
    </dataValidation>
    <dataValidation type="list" allowBlank="1" showInputMessage="1" showErrorMessage="1" sqref="O19:O20" xr:uid="{28D11112-EA65-4088-B7B8-78614E28C912}">
      <formula1>$BF$10:$BH$10</formula1>
    </dataValidation>
    <dataValidation type="date" operator="lessThanOrEqual" allowBlank="1" showInputMessage="1" showErrorMessage="1" error="Nejzašší datum pro navrácení NFV je 31.12.2033." sqref="AS202:BD202" xr:uid="{B77B6585-4377-4722-9A66-0126143C3FA6}">
      <formula1>48944</formula1>
    </dataValidation>
    <dataValidation type="date" operator="lessThanOrEqual" allowBlank="1" showInputMessage="1" showErrorMessage="1" error="Datum neodpovídá max. termínu předložení vyúčtování (31.1.2034)" sqref="AS203:BD203" xr:uid="{228546F8-8FC4-4BC1-B13B-2DAE0BFA2E33}">
      <formula1>48975</formula1>
    </dataValidation>
    <dataValidation type="list" allowBlank="1" showInputMessage="1" showErrorMessage="1" sqref="P11:BD18" xr:uid="{B0031E7F-3D30-4B42-BAFF-9480106E1584}">
      <formula1>$BF$10:$BF$13</formula1>
    </dataValidation>
  </dataValidations>
  <pageMargins left="0.35433070866141736" right="0.35433070866141736" top="0.23622047244094491" bottom="0.31496062992125984" header="0" footer="0.15748031496062992"/>
  <pageSetup paperSize="9" scale="98" fitToHeight="0" orientation="portrait" r:id="rId1"/>
  <headerFooter>
    <oddFooter>&amp;CStránka &amp;P</oddFooter>
  </headerFooter>
  <colBreaks count="2" manualBreakCount="2">
    <brk id="15" max="423" man="1"/>
    <brk id="5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741CC-1C9F-4EFA-90D7-AF24DAA626BD}">
  <dimension ref="A1:H8"/>
  <sheetViews>
    <sheetView workbookViewId="0">
      <selection activeCell="G2" sqref="G2"/>
    </sheetView>
  </sheetViews>
  <sheetFormatPr defaultColWidth="59.5703125" defaultRowHeight="15" x14ac:dyDescent="0.25"/>
  <cols>
    <col min="1" max="1" width="16.85546875" customWidth="1"/>
    <col min="2" max="2" width="18.85546875" customWidth="1"/>
    <col min="3" max="3" width="31.7109375" customWidth="1"/>
    <col min="4" max="4" width="46.85546875" customWidth="1"/>
    <col min="5" max="5" width="20.42578125" bestFit="1" customWidth="1"/>
    <col min="6" max="7" width="20" bestFit="1" customWidth="1"/>
    <col min="8" max="8" width="19.7109375" bestFit="1" customWidth="1"/>
  </cols>
  <sheetData>
    <row r="1" spans="1:8" x14ac:dyDescent="0.25">
      <c r="A1" s="175" t="s">
        <v>412</v>
      </c>
      <c r="B1" s="175" t="s">
        <v>238</v>
      </c>
      <c r="C1" s="175" t="s">
        <v>411</v>
      </c>
      <c r="D1" s="175" t="s">
        <v>214</v>
      </c>
      <c r="E1" s="175" t="s">
        <v>215</v>
      </c>
      <c r="F1" s="175" t="s">
        <v>198</v>
      </c>
      <c r="G1" s="175" t="s">
        <v>373</v>
      </c>
      <c r="H1" s="175" t="s">
        <v>374</v>
      </c>
    </row>
    <row r="2" spans="1:8" x14ac:dyDescent="0.25">
      <c r="A2" s="176" t="str">
        <f>Žádost_RP33_bydlení!$O$8</f>
        <v xml:space="preserve"> </v>
      </c>
      <c r="B2" s="177">
        <f>Žádost_RP33_bydlení!$U$219</f>
        <v>0</v>
      </c>
      <c r="C2" s="176">
        <f>Žádost_RP33_bydlení!O10</f>
        <v>0</v>
      </c>
      <c r="D2" s="177">
        <f>Žádost_RP33_bydlení!B175</f>
        <v>0</v>
      </c>
      <c r="E2" s="176">
        <f>Žádost_RP33_bydlení!AM175</f>
        <v>0</v>
      </c>
      <c r="F2" s="178">
        <f>Žádost_RP33_bydlení!AG175</f>
        <v>0</v>
      </c>
      <c r="G2" s="176">
        <f>Žádost_RP33_bydlení!AA175</f>
        <v>0</v>
      </c>
      <c r="H2" s="176">
        <f>Žádost_RP33_bydlení!AS175</f>
        <v>0</v>
      </c>
    </row>
    <row r="3" spans="1:8" x14ac:dyDescent="0.25">
      <c r="A3" s="176" t="str">
        <f>Žádost_RP33_bydlení!$O$8</f>
        <v xml:space="preserve"> </v>
      </c>
      <c r="B3" s="177">
        <f>Žádost_RP33_bydlení!$U$219</f>
        <v>0</v>
      </c>
      <c r="C3" s="176">
        <f t="shared" ref="C3:C8" si="0">$C$2</f>
        <v>0</v>
      </c>
      <c r="D3" s="177">
        <f>Žádost_RP33_bydlení!B176</f>
        <v>0</v>
      </c>
      <c r="E3" s="176">
        <f>Žádost_RP33_bydlení!AM176</f>
        <v>0</v>
      </c>
      <c r="F3" s="178">
        <f>Žádost_RP33_bydlení!AG176</f>
        <v>0</v>
      </c>
      <c r="G3" s="176">
        <f>Žádost_RP33_bydlení!AA176</f>
        <v>0</v>
      </c>
      <c r="H3" s="176">
        <f>Žádost_RP33_bydlení!AS176</f>
        <v>0</v>
      </c>
    </row>
    <row r="4" spans="1:8" x14ac:dyDescent="0.25">
      <c r="A4" s="176" t="str">
        <f>Žádost_RP33_bydlení!$O$8</f>
        <v xml:space="preserve"> </v>
      </c>
      <c r="B4" s="177">
        <f>Žádost_RP33_bydlení!$U$219</f>
        <v>0</v>
      </c>
      <c r="C4" s="176">
        <f t="shared" si="0"/>
        <v>0</v>
      </c>
      <c r="D4" s="177">
        <f>Žádost_RP33_bydlení!B177</f>
        <v>0</v>
      </c>
      <c r="E4" s="176">
        <f>Žádost_RP33_bydlení!AM177</f>
        <v>0</v>
      </c>
      <c r="F4" s="178">
        <f>Žádost_RP33_bydlení!AG177</f>
        <v>0</v>
      </c>
      <c r="G4" s="176">
        <f>Žádost_RP33_bydlení!AA177</f>
        <v>0</v>
      </c>
      <c r="H4" s="176">
        <f>Žádost_RP33_bydlení!AS177</f>
        <v>0</v>
      </c>
    </row>
    <row r="5" spans="1:8" x14ac:dyDescent="0.25">
      <c r="A5" s="176" t="str">
        <f>Žádost_RP33_bydlení!$O$8</f>
        <v xml:space="preserve"> </v>
      </c>
      <c r="B5" s="177">
        <f>Žádost_RP33_bydlení!$U$219</f>
        <v>0</v>
      </c>
      <c r="C5" s="176">
        <f t="shared" si="0"/>
        <v>0</v>
      </c>
      <c r="D5" s="177">
        <f>Žádost_RP33_bydlení!B178</f>
        <v>0</v>
      </c>
      <c r="E5" s="176">
        <f>Žádost_RP33_bydlení!AM178</f>
        <v>0</v>
      </c>
      <c r="F5" s="178">
        <f>Žádost_RP33_bydlení!AG178</f>
        <v>0</v>
      </c>
      <c r="G5" s="176">
        <f>Žádost_RP33_bydlení!AA178</f>
        <v>0</v>
      </c>
      <c r="H5" s="176">
        <f>Žádost_RP33_bydlení!AS178</f>
        <v>0</v>
      </c>
    </row>
    <row r="6" spans="1:8" x14ac:dyDescent="0.25">
      <c r="A6" s="176" t="str">
        <f>Žádost_RP33_bydlení!$O$8</f>
        <v xml:space="preserve"> </v>
      </c>
      <c r="B6" s="177">
        <f>Žádost_RP33_bydlení!$U$219</f>
        <v>0</v>
      </c>
      <c r="C6" s="176">
        <f t="shared" si="0"/>
        <v>0</v>
      </c>
      <c r="D6" s="177">
        <f>Žádost_RP33_bydlení!B179</f>
        <v>0</v>
      </c>
      <c r="E6" s="176">
        <f>Žádost_RP33_bydlení!AM179</f>
        <v>0</v>
      </c>
      <c r="F6" s="178">
        <f>Žádost_RP33_bydlení!AG179</f>
        <v>0</v>
      </c>
      <c r="G6" s="176">
        <f>Žádost_RP33_bydlení!AA179</f>
        <v>0</v>
      </c>
      <c r="H6" s="176">
        <f>Žádost_RP33_bydlení!AS179</f>
        <v>0</v>
      </c>
    </row>
    <row r="7" spans="1:8" x14ac:dyDescent="0.25">
      <c r="A7" s="176" t="str">
        <f>Žádost_RP33_bydlení!$O$8</f>
        <v xml:space="preserve"> </v>
      </c>
      <c r="B7" s="177">
        <f>Žádost_RP33_bydlení!$U$219</f>
        <v>0</v>
      </c>
      <c r="C7" s="176">
        <f t="shared" si="0"/>
        <v>0</v>
      </c>
      <c r="D7" s="177">
        <f>Žádost_RP33_bydlení!B180</f>
        <v>0</v>
      </c>
      <c r="E7" s="176">
        <f>Žádost_RP33_bydlení!AM180</f>
        <v>0</v>
      </c>
      <c r="F7" s="178">
        <f>Žádost_RP33_bydlení!AG180</f>
        <v>0</v>
      </c>
      <c r="G7" s="176">
        <f>Žádost_RP33_bydlení!AA180</f>
        <v>0</v>
      </c>
      <c r="H7" s="176">
        <f>Žádost_RP33_bydlení!AS180</f>
        <v>0</v>
      </c>
    </row>
    <row r="8" spans="1:8" x14ac:dyDescent="0.25">
      <c r="A8" s="176" t="str">
        <f>Žádost_RP33_bydlení!$O$8</f>
        <v xml:space="preserve"> </v>
      </c>
      <c r="B8" s="177">
        <f>Žádost_RP33_bydlení!$U$219</f>
        <v>0</v>
      </c>
      <c r="C8" s="176">
        <f t="shared" si="0"/>
        <v>0</v>
      </c>
      <c r="D8" s="177">
        <f>Žádost_RP33_bydlení!B181</f>
        <v>0</v>
      </c>
      <c r="E8" s="176">
        <f>Žádost_RP33_bydlení!AM181</f>
        <v>0</v>
      </c>
      <c r="F8" s="178">
        <f>Žádost_RP33_bydlení!AG181</f>
        <v>0</v>
      </c>
      <c r="G8" s="176">
        <f>Žádost_RP33_bydlení!AA181</f>
        <v>0</v>
      </c>
      <c r="H8" s="176">
        <f>Žádost_RP33_bydlení!AS181</f>
        <v>0</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D0FDB-829B-4647-802B-7C0991BEC822}">
  <dimension ref="A1:DM2"/>
  <sheetViews>
    <sheetView workbookViewId="0">
      <selection activeCell="N1" sqref="N1:N65536"/>
    </sheetView>
  </sheetViews>
  <sheetFormatPr defaultRowHeight="15" x14ac:dyDescent="0.25"/>
  <cols>
    <col min="1" max="1" width="18.7109375" customWidth="1"/>
    <col min="52" max="52" width="33.85546875" customWidth="1"/>
  </cols>
  <sheetData>
    <row r="1" spans="1:117" x14ac:dyDescent="0.25">
      <c r="A1" t="s">
        <v>130</v>
      </c>
      <c r="B1" t="s">
        <v>122</v>
      </c>
      <c r="C1" t="s">
        <v>123</v>
      </c>
      <c r="D1" t="s">
        <v>124</v>
      </c>
      <c r="E1" t="s">
        <v>125</v>
      </c>
      <c r="F1" s="112" t="s">
        <v>126</v>
      </c>
      <c r="G1" t="s">
        <v>127</v>
      </c>
      <c r="H1" t="s">
        <v>128</v>
      </c>
      <c r="I1" t="s">
        <v>129</v>
      </c>
      <c r="J1" t="s">
        <v>131</v>
      </c>
      <c r="K1" t="s">
        <v>132</v>
      </c>
      <c r="L1" t="s">
        <v>133</v>
      </c>
      <c r="M1" t="s">
        <v>237</v>
      </c>
      <c r="N1" t="s">
        <v>134</v>
      </c>
      <c r="O1" t="s">
        <v>195</v>
      </c>
      <c r="P1" t="s">
        <v>135</v>
      </c>
      <c r="Q1" t="s">
        <v>136</v>
      </c>
      <c r="R1" t="s">
        <v>234</v>
      </c>
      <c r="S1" t="s">
        <v>140</v>
      </c>
      <c r="T1" t="s">
        <v>141</v>
      </c>
      <c r="U1" t="s">
        <v>139</v>
      </c>
      <c r="V1" t="s">
        <v>236</v>
      </c>
      <c r="W1" t="s">
        <v>235</v>
      </c>
      <c r="X1" t="s">
        <v>142</v>
      </c>
      <c r="Y1" t="s">
        <v>143</v>
      </c>
      <c r="Z1" t="s">
        <v>144</v>
      </c>
      <c r="AA1" t="s">
        <v>145</v>
      </c>
      <c r="AB1" t="s">
        <v>146</v>
      </c>
      <c r="AC1" t="s">
        <v>147</v>
      </c>
      <c r="AD1" t="s">
        <v>148</v>
      </c>
      <c r="AE1" t="s">
        <v>149</v>
      </c>
      <c r="AF1" t="s">
        <v>150</v>
      </c>
      <c r="AG1" t="s">
        <v>151</v>
      </c>
      <c r="AH1" t="s">
        <v>152</v>
      </c>
      <c r="AI1" s="112" t="s">
        <v>153</v>
      </c>
      <c r="AJ1" s="112" t="s">
        <v>154</v>
      </c>
      <c r="AK1" s="112" t="s">
        <v>155</v>
      </c>
      <c r="AL1" s="112" t="s">
        <v>156</v>
      </c>
      <c r="AM1" t="s">
        <v>157</v>
      </c>
      <c r="AN1" t="s">
        <v>158</v>
      </c>
      <c r="AO1" t="s">
        <v>159</v>
      </c>
      <c r="AP1" s="114" t="s">
        <v>161</v>
      </c>
      <c r="AQ1" s="114" t="s">
        <v>162</v>
      </c>
      <c r="AR1" s="114" t="s">
        <v>163</v>
      </c>
      <c r="AS1" s="114" t="s">
        <v>227</v>
      </c>
      <c r="AT1" s="114" t="s">
        <v>228</v>
      </c>
      <c r="AU1" s="114" t="s">
        <v>164</v>
      </c>
      <c r="AV1" s="114" t="s">
        <v>165</v>
      </c>
      <c r="AW1" s="116" t="s">
        <v>166</v>
      </c>
      <c r="AX1" s="116" t="s">
        <v>198</v>
      </c>
      <c r="AY1" s="115" t="s">
        <v>214</v>
      </c>
      <c r="AZ1" s="115" t="s">
        <v>215</v>
      </c>
      <c r="BA1" s="115" t="s">
        <v>198</v>
      </c>
      <c r="BB1" s="115" t="s">
        <v>373</v>
      </c>
      <c r="BC1" s="115" t="s">
        <v>374</v>
      </c>
      <c r="BD1" s="115" t="s">
        <v>217</v>
      </c>
      <c r="BE1" s="115" t="s">
        <v>218</v>
      </c>
      <c r="BF1" s="115" t="s">
        <v>200</v>
      </c>
      <c r="BG1" s="115" t="s">
        <v>375</v>
      </c>
      <c r="BH1" s="115" t="s">
        <v>376</v>
      </c>
      <c r="BI1" s="115" t="s">
        <v>220</v>
      </c>
      <c r="BJ1" s="115" t="s">
        <v>221</v>
      </c>
      <c r="BK1" s="115" t="s">
        <v>203</v>
      </c>
      <c r="BL1" s="115" t="s">
        <v>377</v>
      </c>
      <c r="BM1" s="115" t="s">
        <v>378</v>
      </c>
      <c r="BN1" s="115" t="s">
        <v>223</v>
      </c>
      <c r="BO1" s="115" t="s">
        <v>224</v>
      </c>
      <c r="BP1" s="115" t="s">
        <v>206</v>
      </c>
      <c r="BQ1" s="115" t="s">
        <v>379</v>
      </c>
      <c r="BR1" s="115" t="s">
        <v>380</v>
      </c>
      <c r="BS1" s="115" t="s">
        <v>381</v>
      </c>
      <c r="BT1" s="115" t="s">
        <v>382</v>
      </c>
      <c r="BU1" s="115" t="s">
        <v>383</v>
      </c>
      <c r="BV1" s="115" t="s">
        <v>384</v>
      </c>
      <c r="BW1" s="115" t="s">
        <v>385</v>
      </c>
      <c r="BX1" s="115" t="s">
        <v>386</v>
      </c>
      <c r="BY1" s="115" t="s">
        <v>387</v>
      </c>
      <c r="BZ1" s="115" t="s">
        <v>388</v>
      </c>
      <c r="CA1" s="115" t="s">
        <v>389</v>
      </c>
      <c r="CB1" s="115" t="s">
        <v>390</v>
      </c>
      <c r="CC1" s="115" t="s">
        <v>391</v>
      </c>
      <c r="CD1" s="115" t="s">
        <v>392</v>
      </c>
      <c r="CE1" s="115" t="s">
        <v>393</v>
      </c>
      <c r="CF1" s="115" t="s">
        <v>394</v>
      </c>
      <c r="CG1" s="115" t="s">
        <v>395</v>
      </c>
      <c r="CH1" t="s">
        <v>171</v>
      </c>
      <c r="CI1" t="s">
        <v>172</v>
      </c>
      <c r="CJ1" t="s">
        <v>173</v>
      </c>
      <c r="CK1" t="s">
        <v>174</v>
      </c>
      <c r="CL1" t="s">
        <v>175</v>
      </c>
      <c r="CM1" t="s">
        <v>176</v>
      </c>
      <c r="CN1" t="s">
        <v>177</v>
      </c>
      <c r="CO1" t="s">
        <v>178</v>
      </c>
      <c r="CP1" t="s">
        <v>179</v>
      </c>
      <c r="CQ1" t="s">
        <v>180</v>
      </c>
      <c r="CR1" t="s">
        <v>181</v>
      </c>
      <c r="CS1" t="s">
        <v>182</v>
      </c>
      <c r="CT1" t="s">
        <v>183</v>
      </c>
      <c r="CU1" t="s">
        <v>184</v>
      </c>
      <c r="CV1" t="s">
        <v>185</v>
      </c>
      <c r="CW1" t="s">
        <v>186</v>
      </c>
      <c r="CX1" t="s">
        <v>187</v>
      </c>
      <c r="CY1" t="s">
        <v>188</v>
      </c>
      <c r="CZ1" s="112" t="s">
        <v>189</v>
      </c>
      <c r="DA1" s="112" t="s">
        <v>190</v>
      </c>
      <c r="DB1" s="112" t="s">
        <v>191</v>
      </c>
      <c r="DC1" t="s">
        <v>396</v>
      </c>
      <c r="DD1" s="174" t="s">
        <v>397</v>
      </c>
      <c r="DE1" s="174" t="s">
        <v>398</v>
      </c>
      <c r="DF1" s="174" t="s">
        <v>399</v>
      </c>
      <c r="DG1" s="174" t="s">
        <v>400</v>
      </c>
      <c r="DH1" s="174" t="s">
        <v>401</v>
      </c>
      <c r="DI1" s="174" t="s">
        <v>402</v>
      </c>
      <c r="DJ1" s="174" t="s">
        <v>403</v>
      </c>
      <c r="DK1" s="174" t="s">
        <v>404</v>
      </c>
      <c r="DL1" s="174" t="s">
        <v>405</v>
      </c>
      <c r="DM1" s="174" t="s">
        <v>406</v>
      </c>
    </row>
    <row r="2" spans="1:117" x14ac:dyDescent="0.25">
      <c r="A2" s="111">
        <f>Žádost_RP33_bydlení!U219</f>
        <v>0</v>
      </c>
      <c r="B2" t="str">
        <f>Žádost_RP33_bydlení!O8</f>
        <v xml:space="preserve"> </v>
      </c>
      <c r="C2" t="s">
        <v>192</v>
      </c>
      <c r="D2" t="str">
        <f>Žádost_RP33_bydlení!A3</f>
        <v>RP33-26 Program Podpora dostupného bydlení ve ZK</v>
      </c>
      <c r="E2">
        <v>2023</v>
      </c>
      <c r="F2" s="112"/>
      <c r="G2" t="str">
        <f>Žádost_RP33_bydlení!O11</f>
        <v>-</v>
      </c>
      <c r="H2">
        <f>Žádost_RP33_bydlení!U224</f>
        <v>0</v>
      </c>
      <c r="I2">
        <f>Žádost_RP33_bydlení!O10</f>
        <v>0</v>
      </c>
      <c r="J2" s="111">
        <f>Žádost_RP33_bydlení!U220</f>
        <v>0</v>
      </c>
      <c r="K2" t="str">
        <f>Žádost_RP33_bydlení!O9</f>
        <v xml:space="preserve">vygeneruje se automaticky po vyplnění pole ¨IČO¨ </v>
      </c>
      <c r="L2">
        <f>Žádost_RP33_bydlení!U215</f>
        <v>0</v>
      </c>
      <c r="M2" s="111">
        <f>Žádost_RP33_bydlení!U221</f>
        <v>0</v>
      </c>
      <c r="N2" s="111">
        <f>Žádost_RP33_bydlení!U225</f>
        <v>0</v>
      </c>
      <c r="O2" s="111">
        <f>Žádost_RP33_bydlení!U226</f>
        <v>0</v>
      </c>
      <c r="P2" s="111">
        <f>Žádost_RP33_bydlení!U218</f>
        <v>0</v>
      </c>
      <c r="Q2" s="111">
        <f>Žádost_RP33_bydlení!U280</f>
        <v>0</v>
      </c>
      <c r="R2" s="111">
        <f>Žádost_RP33_bydlení!U229</f>
        <v>0</v>
      </c>
      <c r="S2" s="111">
        <f>Žádost_RP33_bydlení!U222</f>
        <v>0</v>
      </c>
      <c r="T2" s="111">
        <f>Žádost_RP33_bydlení!U223</f>
        <v>0</v>
      </c>
      <c r="U2">
        <f>Žádost_RP33_bydlení!U422</f>
        <v>0</v>
      </c>
      <c r="V2" s="111">
        <f>Žádost_RP33_bydlení!U423</f>
        <v>0</v>
      </c>
      <c r="W2" s="111">
        <f>Žádost_RP33_bydlení!U424</f>
        <v>0</v>
      </c>
      <c r="X2" t="str">
        <f>CONCATENATE(Žádost_RP33_bydlení!U284,"/",Žádost_RP33_bydlení!U283)</f>
        <v>/</v>
      </c>
      <c r="Y2" t="str">
        <f>Žádost_RP33_bydlení!AW161</f>
        <v>vyberte</v>
      </c>
      <c r="Z2" t="str">
        <f>Žádost_RP33_bydlení!AW162</f>
        <v>vyberte</v>
      </c>
      <c r="AA2" t="str">
        <f>Žádost_RP33_bydlení!AW163</f>
        <v>vyberte</v>
      </c>
      <c r="AB2" s="111">
        <f>Žádost_RP33_bydlení!U287</f>
        <v>0</v>
      </c>
      <c r="AC2">
        <f>Žádost_RP33_bydlení!U288</f>
        <v>0</v>
      </c>
      <c r="AD2" s="111">
        <f>Žádost_RP33_bydlení!U289</f>
        <v>0</v>
      </c>
      <c r="AE2" s="111">
        <f>Žádost_RP33_bydlení!U290</f>
        <v>0</v>
      </c>
      <c r="AF2" s="111">
        <f>Žádost_RP33_bydlení!U291</f>
        <v>0</v>
      </c>
      <c r="AG2" s="113">
        <f>Žádost_RP33_bydlení!L33</f>
        <v>0</v>
      </c>
      <c r="AH2" s="113">
        <f>Žádost_RP33_bydlení!AM33</f>
        <v>0</v>
      </c>
      <c r="AI2" s="112" t="e">
        <f>Žádost_RP33_bydlení!#REF!</f>
        <v>#REF!</v>
      </c>
      <c r="AJ2" s="112" t="e">
        <f>Žádost_RP33_bydlení!#REF!</f>
        <v>#REF!</v>
      </c>
      <c r="AK2" s="112"/>
      <c r="AL2" s="112"/>
      <c r="AM2">
        <f>Žádost_RP33_bydlení!I44</f>
        <v>0</v>
      </c>
      <c r="AN2" t="s">
        <v>90</v>
      </c>
      <c r="AO2" t="s">
        <v>160</v>
      </c>
      <c r="AP2" s="114">
        <f>Žádost_RP33_bydlení!AS185</f>
        <v>0</v>
      </c>
      <c r="AQ2" s="114">
        <f>Žádost_RP33_bydlení!AS185</f>
        <v>0</v>
      </c>
      <c r="AR2" s="114"/>
      <c r="AS2" s="114" t="e">
        <f>Žádost_RP33_bydlení!#REF!</f>
        <v>#REF!</v>
      </c>
      <c r="AT2" s="121" t="str">
        <f>Žádost_RP33_bydlení!AS199</f>
        <v>nelze vypočítat</v>
      </c>
      <c r="AU2" s="114">
        <f>Žádost_RP33_bydlení!AG199</f>
        <v>0</v>
      </c>
      <c r="AV2" s="121" t="str">
        <f>Žádost_RP33_bydlení!AS197</f>
        <v>nelze vypočítat</v>
      </c>
      <c r="AW2" s="116">
        <f>Žádost_RP33_bydlení!B56</f>
        <v>0</v>
      </c>
      <c r="AX2" s="116">
        <f>Žádost_RP33_bydlení!AH56</f>
        <v>0</v>
      </c>
      <c r="AY2" s="170">
        <f>Žádost_RP33_bydlení!B175</f>
        <v>0</v>
      </c>
      <c r="AZ2" s="171">
        <f>Žádost_RP33_bydlení!AM175</f>
        <v>0</v>
      </c>
      <c r="BA2" s="172">
        <f>Žádost_RP33_bydlení!AG175</f>
        <v>0</v>
      </c>
      <c r="BB2" s="171">
        <f>Žádost_RP33_bydlení!AA175</f>
        <v>0</v>
      </c>
      <c r="BC2" s="171">
        <f>Žádost_RP33_bydlení!AS175</f>
        <v>0</v>
      </c>
      <c r="BD2" s="170">
        <f>Žádost_RP33_bydlení!B176</f>
        <v>0</v>
      </c>
      <c r="BE2" s="171">
        <f>Žádost_RP33_bydlení!AM176</f>
        <v>0</v>
      </c>
      <c r="BF2" s="172">
        <f>Žádost_RP33_bydlení!AG176</f>
        <v>0</v>
      </c>
      <c r="BG2" s="171">
        <f>Žádost_RP33_bydlení!AA176</f>
        <v>0</v>
      </c>
      <c r="BH2" s="171">
        <f>Žádost_RP33_bydlení!AS176</f>
        <v>0</v>
      </c>
      <c r="BI2" s="170">
        <f>Žádost_RP33_bydlení!B177</f>
        <v>0</v>
      </c>
      <c r="BJ2" s="171">
        <f>Žádost_RP33_bydlení!AM177</f>
        <v>0</v>
      </c>
      <c r="BK2" s="172">
        <f>Žádost_RP33_bydlení!AG177</f>
        <v>0</v>
      </c>
      <c r="BL2" s="171">
        <f>Žádost_RP33_bydlení!AA177</f>
        <v>0</v>
      </c>
      <c r="BM2" s="171">
        <f>Žádost_RP33_bydlení!AS177</f>
        <v>0</v>
      </c>
      <c r="BN2" s="170">
        <f>Žádost_RP33_bydlení!B178</f>
        <v>0</v>
      </c>
      <c r="BO2" s="171">
        <f>Žádost_RP33_bydlení!AM178</f>
        <v>0</v>
      </c>
      <c r="BP2" s="172">
        <f>Žádost_RP33_bydlení!AG178</f>
        <v>0</v>
      </c>
      <c r="BQ2" s="171">
        <f>Žádost_RP33_bydlení!AA178</f>
        <v>0</v>
      </c>
      <c r="BR2" s="171">
        <f>Žádost_RP33_bydlení!AS178</f>
        <v>0</v>
      </c>
      <c r="BS2" s="170">
        <f>Žádost_RP33_bydlení!B179</f>
        <v>0</v>
      </c>
      <c r="BT2" s="171">
        <f>Žádost_RP33_bydlení!AM179</f>
        <v>0</v>
      </c>
      <c r="BU2" s="172">
        <f>Žádost_RP33_bydlení!AG179</f>
        <v>0</v>
      </c>
      <c r="BV2" s="171">
        <f>Žádost_RP33_bydlení!AA179</f>
        <v>0</v>
      </c>
      <c r="BW2" s="171">
        <f>Žádost_RP33_bydlení!AS179</f>
        <v>0</v>
      </c>
      <c r="BX2" s="170">
        <f>Žádost_RP33_bydlení!B180</f>
        <v>0</v>
      </c>
      <c r="BY2" s="171">
        <f>Žádost_RP33_bydlení!AM180</f>
        <v>0</v>
      </c>
      <c r="BZ2" s="172">
        <f>Žádost_RP33_bydlení!AG180</f>
        <v>0</v>
      </c>
      <c r="CA2" s="171">
        <f>Žádost_RP33_bydlení!AA180</f>
        <v>0</v>
      </c>
      <c r="CB2" s="171">
        <f>Žádost_RP33_bydlení!AS180</f>
        <v>0</v>
      </c>
      <c r="CC2" s="170">
        <f>Žádost_RP33_bydlení!B181</f>
        <v>0</v>
      </c>
      <c r="CD2" s="171">
        <f>Žádost_RP33_bydlení!AM181</f>
        <v>0</v>
      </c>
      <c r="CE2" s="172">
        <f>Žádost_RP33_bydlení!AG181</f>
        <v>0</v>
      </c>
      <c r="CF2" s="171">
        <f>Žádost_RP33_bydlení!AA181</f>
        <v>0</v>
      </c>
      <c r="CG2" s="171">
        <f>Žádost_RP33_bydlení!AS181</f>
        <v>0</v>
      </c>
      <c r="CV2" t="s">
        <v>409</v>
      </c>
      <c r="CW2" t="s">
        <v>410</v>
      </c>
      <c r="CX2" t="s">
        <v>408</v>
      </c>
      <c r="CY2" t="s">
        <v>407</v>
      </c>
      <c r="CZ2" s="112"/>
      <c r="DA2" s="112"/>
      <c r="DB2" s="112"/>
      <c r="DC2" s="173">
        <f>Žádost_RP33_bydlení!B63</f>
        <v>0</v>
      </c>
      <c r="DD2" s="174">
        <f>Žádost_RP33_bydlení!B66</f>
        <v>0</v>
      </c>
      <c r="DE2" s="174">
        <f>Žádost_RP33_bydlení!AS66</f>
        <v>0</v>
      </c>
      <c r="DF2" s="174" t="str">
        <f>Žádost_RP33_bydlení!B67</f>
        <v>2.8.Navrácení NFV</v>
      </c>
      <c r="DG2" s="174">
        <f>Žádost_RP33_bydlení!AS67</f>
        <v>0</v>
      </c>
      <c r="DH2" s="174" t="str">
        <f>Žádost_RP33_bydlení!B68</f>
        <v>Požadovaná výše NFV z rozpočtu Zlínského kraje</v>
      </c>
      <c r="DI2" s="174" t="str">
        <f>Žádost_RP33_bydlení!AS68</f>
        <v>vygeneruje se automaticky</v>
      </c>
      <c r="DJ2" s="174" t="str">
        <f>Žádost_RP33_bydlení!B69</f>
        <v>Konečná lhůta pro navrácení NFV (datum)</v>
      </c>
      <c r="DK2" s="174">
        <f>Žádost_RP33_bydlení!AS71</f>
        <v>0</v>
      </c>
      <c r="DL2" s="174">
        <f>Žádost_RP33_bydlení!B71</f>
        <v>0</v>
      </c>
      <c r="DM2" s="174">
        <f>Žádost_RP33_bydlení!AS71</f>
        <v>0</v>
      </c>
    </row>
  </sheetData>
  <conditionalFormatting sqref="A1:AX1 CH1:DM1">
    <cfRule type="expression" dxfId="7" priority="8" stopIfTrue="1">
      <formula>AND(COUNTIF(#REF!, A1)+COUNTIF(#REF!, A1)&gt;1,NOT(ISBLANK(A1)))</formula>
    </cfRule>
  </conditionalFormatting>
  <conditionalFormatting sqref="AY1:BC1">
    <cfRule type="duplicateValues" dxfId="6" priority="7" stopIfTrue="1"/>
  </conditionalFormatting>
  <conditionalFormatting sqref="BD1:BH1">
    <cfRule type="duplicateValues" dxfId="5" priority="6" stopIfTrue="1"/>
  </conditionalFormatting>
  <conditionalFormatting sqref="BI1:BM1">
    <cfRule type="duplicateValues" dxfId="4" priority="5" stopIfTrue="1"/>
  </conditionalFormatting>
  <conditionalFormatting sqref="BN1:BR1">
    <cfRule type="duplicateValues" dxfId="3" priority="4" stopIfTrue="1"/>
  </conditionalFormatting>
  <conditionalFormatting sqref="BS1:BW1">
    <cfRule type="duplicateValues" dxfId="2" priority="3" stopIfTrue="1"/>
  </conditionalFormatting>
  <conditionalFormatting sqref="BX1:CB1">
    <cfRule type="duplicateValues" dxfId="1" priority="2" stopIfTrue="1"/>
  </conditionalFormatting>
  <conditionalFormatting sqref="CC1:CG1">
    <cfRule type="duplicateValues" dxfId="0" priority="1" stopIfTrue="1"/>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D06D-1DBA-4669-8DE0-B55959F0E716}">
  <sheetPr codeName="List2">
    <pageSetUpPr fitToPage="1"/>
  </sheetPr>
  <dimension ref="A1:F55"/>
  <sheetViews>
    <sheetView view="pageBreakPreview" zoomScaleNormal="100" zoomScaleSheetLayoutView="100" workbookViewId="0">
      <selection activeCell="A49" sqref="A49:E49"/>
    </sheetView>
  </sheetViews>
  <sheetFormatPr defaultRowHeight="15" x14ac:dyDescent="0.25"/>
  <cols>
    <col min="1" max="1" width="5.5703125" style="6" customWidth="1"/>
    <col min="2" max="2" width="42.42578125" style="6" customWidth="1"/>
    <col min="3" max="3" width="9.28515625" style="6" customWidth="1"/>
    <col min="4" max="4" width="11.7109375" style="6" customWidth="1"/>
    <col min="5" max="5" width="12.42578125" style="6" customWidth="1"/>
    <col min="6" max="6" width="19" style="6" customWidth="1"/>
    <col min="7" max="16384" width="9.140625" style="6"/>
  </cols>
  <sheetData>
    <row r="1" spans="1:6" ht="59.25" customHeight="1" x14ac:dyDescent="0.25"/>
    <row r="2" spans="1:6" ht="14.25" customHeight="1" x14ac:dyDescent="0.35">
      <c r="A2" s="751"/>
      <c r="B2" s="752"/>
      <c r="C2" s="752"/>
      <c r="D2" s="752"/>
      <c r="E2" s="752"/>
      <c r="F2" s="752"/>
    </row>
    <row r="3" spans="1:6" ht="23.25" x14ac:dyDescent="0.35">
      <c r="A3" s="751" t="s">
        <v>37</v>
      </c>
      <c r="B3" s="752"/>
      <c r="C3" s="752"/>
      <c r="D3" s="752"/>
      <c r="E3" s="752"/>
      <c r="F3" s="752"/>
    </row>
    <row r="4" spans="1:6" ht="16.5" customHeight="1" x14ac:dyDescent="0.35">
      <c r="A4" s="4"/>
      <c r="B4" s="5"/>
      <c r="C4" s="5"/>
      <c r="D4" s="5"/>
      <c r="E4" s="5"/>
      <c r="F4" s="5"/>
    </row>
    <row r="5" spans="1:6" ht="16.5" customHeight="1" x14ac:dyDescent="0.25">
      <c r="A5" s="15" t="s">
        <v>39</v>
      </c>
      <c r="B5" s="5"/>
      <c r="C5" s="5"/>
      <c r="D5" s="5"/>
      <c r="E5" s="5"/>
      <c r="F5" s="5"/>
    </row>
    <row r="6" spans="1:6" ht="38.25" x14ac:dyDescent="0.25">
      <c r="A6" s="755" t="s">
        <v>36</v>
      </c>
      <c r="B6" s="756"/>
      <c r="C6" s="7" t="s">
        <v>34</v>
      </c>
      <c r="D6" s="7" t="s">
        <v>35</v>
      </c>
      <c r="E6" s="7" t="s">
        <v>38</v>
      </c>
      <c r="F6" s="8" t="s">
        <v>44</v>
      </c>
    </row>
    <row r="7" spans="1:6" ht="15.75" x14ac:dyDescent="0.25">
      <c r="A7" s="753"/>
      <c r="B7" s="754"/>
      <c r="C7" s="9"/>
      <c r="D7" s="9"/>
      <c r="E7" s="12"/>
      <c r="F7" s="22"/>
    </row>
    <row r="8" spans="1:6" ht="15.75" x14ac:dyDescent="0.25">
      <c r="A8" s="753"/>
      <c r="B8" s="754"/>
      <c r="C8" s="9"/>
      <c r="D8" s="9"/>
      <c r="E8" s="12"/>
      <c r="F8" s="22"/>
    </row>
    <row r="9" spans="1:6" ht="15.75" x14ac:dyDescent="0.25">
      <c r="A9" s="753"/>
      <c r="B9" s="754"/>
      <c r="C9" s="9"/>
      <c r="D9" s="9"/>
      <c r="E9" s="12"/>
      <c r="F9" s="22"/>
    </row>
    <row r="10" spans="1:6" ht="15.75" x14ac:dyDescent="0.25">
      <c r="A10" s="19"/>
      <c r="B10" s="20"/>
      <c r="C10" s="9"/>
      <c r="D10" s="9"/>
      <c r="E10" s="12"/>
      <c r="F10" s="22"/>
    </row>
    <row r="11" spans="1:6" ht="15.75" x14ac:dyDescent="0.25">
      <c r="A11" s="19"/>
      <c r="B11" s="20"/>
      <c r="C11" s="9"/>
      <c r="D11" s="9"/>
      <c r="E11" s="12"/>
      <c r="F11" s="22"/>
    </row>
    <row r="12" spans="1:6" ht="15.75" x14ac:dyDescent="0.25">
      <c r="A12" s="19"/>
      <c r="B12" s="20"/>
      <c r="C12" s="9"/>
      <c r="D12" s="9"/>
      <c r="E12" s="12"/>
      <c r="F12" s="22"/>
    </row>
    <row r="13" spans="1:6" ht="15.75" x14ac:dyDescent="0.25">
      <c r="A13" s="19"/>
      <c r="B13" s="20"/>
      <c r="C13" s="9"/>
      <c r="D13" s="9"/>
      <c r="E13" s="12"/>
      <c r="F13" s="22"/>
    </row>
    <row r="14" spans="1:6" ht="15.75" x14ac:dyDescent="0.25">
      <c r="A14" s="19"/>
      <c r="B14" s="20"/>
      <c r="C14" s="9"/>
      <c r="D14" s="9"/>
      <c r="E14" s="12"/>
      <c r="F14" s="22"/>
    </row>
    <row r="15" spans="1:6" ht="15.75" x14ac:dyDescent="0.25">
      <c r="A15" s="753"/>
      <c r="B15" s="754"/>
      <c r="C15" s="9"/>
      <c r="D15" s="9"/>
      <c r="E15" s="12"/>
      <c r="F15" s="22"/>
    </row>
    <row r="16" spans="1:6" ht="15.75" x14ac:dyDescent="0.25">
      <c r="A16" s="753"/>
      <c r="B16" s="754"/>
      <c r="C16" s="9"/>
      <c r="D16" s="9"/>
      <c r="E16" s="12"/>
      <c r="F16" s="22"/>
    </row>
    <row r="17" spans="1:6" ht="15.75" x14ac:dyDescent="0.25">
      <c r="A17" s="753"/>
      <c r="B17" s="754"/>
      <c r="C17" s="9"/>
      <c r="D17" s="9"/>
      <c r="E17" s="12"/>
      <c r="F17" s="22"/>
    </row>
    <row r="18" spans="1:6" ht="15.75" x14ac:dyDescent="0.25">
      <c r="A18" s="753"/>
      <c r="B18" s="754"/>
      <c r="C18" s="9"/>
      <c r="D18" s="9"/>
      <c r="E18" s="12"/>
      <c r="F18" s="22"/>
    </row>
    <row r="19" spans="1:6" ht="15.75" x14ac:dyDescent="0.25">
      <c r="A19" s="753"/>
      <c r="B19" s="754"/>
      <c r="C19" s="9"/>
      <c r="D19" s="9"/>
      <c r="E19" s="12"/>
      <c r="F19" s="22"/>
    </row>
    <row r="20" spans="1:6" ht="15.75" x14ac:dyDescent="0.25">
      <c r="A20" s="753"/>
      <c r="B20" s="754"/>
      <c r="C20" s="9"/>
      <c r="D20" s="9"/>
      <c r="E20" s="12"/>
      <c r="F20" s="22"/>
    </row>
    <row r="21" spans="1:6" ht="15.75" x14ac:dyDescent="0.25">
      <c r="A21" s="753"/>
      <c r="B21" s="754"/>
      <c r="C21" s="9"/>
      <c r="D21" s="9"/>
      <c r="E21" s="12"/>
      <c r="F21" s="22"/>
    </row>
    <row r="22" spans="1:6" ht="15.75" x14ac:dyDescent="0.25">
      <c r="A22" s="753"/>
      <c r="B22" s="754"/>
      <c r="C22" s="9"/>
      <c r="D22" s="9"/>
      <c r="E22" s="12"/>
      <c r="F22" s="22"/>
    </row>
    <row r="23" spans="1:6" ht="15.75" x14ac:dyDescent="0.25">
      <c r="A23" s="757"/>
      <c r="B23" s="758"/>
      <c r="C23" s="10"/>
      <c r="D23" s="10"/>
      <c r="E23" s="13"/>
      <c r="F23" s="23"/>
    </row>
    <row r="24" spans="1:6" ht="28.5" customHeight="1" x14ac:dyDescent="0.25">
      <c r="A24" s="759" t="s">
        <v>40</v>
      </c>
      <c r="B24" s="760"/>
      <c r="C24" s="760"/>
      <c r="D24" s="760"/>
      <c r="E24" s="761"/>
      <c r="F24" s="14">
        <f>SUM(F7:F23)</f>
        <v>0</v>
      </c>
    </row>
    <row r="25" spans="1:6" ht="15.75" x14ac:dyDescent="0.25">
      <c r="A25" s="2"/>
      <c r="B25" s="2"/>
      <c r="C25" s="2"/>
      <c r="D25" s="2"/>
      <c r="E25" s="2"/>
      <c r="F25" s="2"/>
    </row>
    <row r="26" spans="1:6" ht="15.75" x14ac:dyDescent="0.25">
      <c r="A26" s="15" t="s">
        <v>41</v>
      </c>
      <c r="B26" s="5"/>
      <c r="C26" s="5"/>
      <c r="D26" s="5"/>
      <c r="E26" s="5"/>
      <c r="F26" s="5"/>
    </row>
    <row r="27" spans="1:6" ht="38.25" x14ac:dyDescent="0.25">
      <c r="A27" s="755" t="s">
        <v>36</v>
      </c>
      <c r="B27" s="756"/>
      <c r="C27" s="7" t="s">
        <v>34</v>
      </c>
      <c r="D27" s="7" t="s">
        <v>35</v>
      </c>
      <c r="E27" s="7" t="s">
        <v>38</v>
      </c>
      <c r="F27" s="8" t="s">
        <v>44</v>
      </c>
    </row>
    <row r="28" spans="1:6" ht="15.75" x14ac:dyDescent="0.25">
      <c r="A28" s="753"/>
      <c r="B28" s="754"/>
      <c r="C28" s="9"/>
      <c r="D28" s="9"/>
      <c r="E28" s="12"/>
      <c r="F28" s="22"/>
    </row>
    <row r="29" spans="1:6" ht="15.75" x14ac:dyDescent="0.25">
      <c r="A29" s="753"/>
      <c r="B29" s="754"/>
      <c r="C29" s="9"/>
      <c r="D29" s="9"/>
      <c r="E29" s="12"/>
      <c r="F29" s="22"/>
    </row>
    <row r="30" spans="1:6" ht="15.75" x14ac:dyDescent="0.25">
      <c r="A30" s="753"/>
      <c r="B30" s="754"/>
      <c r="C30" s="9"/>
      <c r="D30" s="9"/>
      <c r="E30" s="12"/>
      <c r="F30" s="22"/>
    </row>
    <row r="31" spans="1:6" ht="15.75" x14ac:dyDescent="0.25">
      <c r="A31" s="19"/>
      <c r="B31" s="20"/>
      <c r="C31" s="9"/>
      <c r="D31" s="9"/>
      <c r="E31" s="12"/>
      <c r="F31" s="22"/>
    </row>
    <row r="32" spans="1:6" ht="15.75" x14ac:dyDescent="0.25">
      <c r="A32" s="19"/>
      <c r="B32" s="20"/>
      <c r="C32" s="9"/>
      <c r="D32" s="9"/>
      <c r="E32" s="12"/>
      <c r="F32" s="22"/>
    </row>
    <row r="33" spans="1:6" ht="15.75" x14ac:dyDescent="0.25">
      <c r="A33" s="19"/>
      <c r="B33" s="20"/>
      <c r="C33" s="9"/>
      <c r="D33" s="9"/>
      <c r="E33" s="12"/>
      <c r="F33" s="22"/>
    </row>
    <row r="34" spans="1:6" ht="15.75" x14ac:dyDescent="0.25">
      <c r="A34" s="19"/>
      <c r="B34" s="20"/>
      <c r="C34" s="9"/>
      <c r="D34" s="9"/>
      <c r="E34" s="12"/>
      <c r="F34" s="22"/>
    </row>
    <row r="35" spans="1:6" ht="15.75" x14ac:dyDescent="0.25">
      <c r="A35" s="19"/>
      <c r="B35" s="20"/>
      <c r="C35" s="9"/>
      <c r="D35" s="9"/>
      <c r="E35" s="12"/>
      <c r="F35" s="22"/>
    </row>
    <row r="36" spans="1:6" ht="15.75" x14ac:dyDescent="0.25">
      <c r="A36" s="753"/>
      <c r="B36" s="754"/>
      <c r="C36" s="9"/>
      <c r="D36" s="9"/>
      <c r="E36" s="12"/>
      <c r="F36" s="22"/>
    </row>
    <row r="37" spans="1:6" ht="15.75" x14ac:dyDescent="0.25">
      <c r="A37" s="753"/>
      <c r="B37" s="754"/>
      <c r="C37" s="9"/>
      <c r="D37" s="9"/>
      <c r="E37" s="12"/>
      <c r="F37" s="22"/>
    </row>
    <row r="38" spans="1:6" ht="15.75" x14ac:dyDescent="0.25">
      <c r="A38" s="753"/>
      <c r="B38" s="754"/>
      <c r="C38" s="9"/>
      <c r="D38" s="9"/>
      <c r="E38" s="12"/>
      <c r="F38" s="22"/>
    </row>
    <row r="39" spans="1:6" ht="15.75" x14ac:dyDescent="0.25">
      <c r="A39" s="753"/>
      <c r="B39" s="754"/>
      <c r="C39" s="9"/>
      <c r="D39" s="9"/>
      <c r="E39" s="12"/>
      <c r="F39" s="22"/>
    </row>
    <row r="40" spans="1:6" ht="15.75" x14ac:dyDescent="0.25">
      <c r="A40" s="753"/>
      <c r="B40" s="754"/>
      <c r="C40" s="9"/>
      <c r="D40" s="9"/>
      <c r="E40" s="12"/>
      <c r="F40" s="22"/>
    </row>
    <row r="41" spans="1:6" ht="15.75" x14ac:dyDescent="0.25">
      <c r="A41" s="753"/>
      <c r="B41" s="754"/>
      <c r="C41" s="9"/>
      <c r="D41" s="9"/>
      <c r="E41" s="12"/>
      <c r="F41" s="22"/>
    </row>
    <row r="42" spans="1:6" ht="15.75" x14ac:dyDescent="0.25">
      <c r="A42" s="753"/>
      <c r="B42" s="754"/>
      <c r="C42" s="9"/>
      <c r="D42" s="9"/>
      <c r="E42" s="12"/>
      <c r="F42" s="22"/>
    </row>
    <row r="43" spans="1:6" ht="15.75" x14ac:dyDescent="0.25">
      <c r="A43" s="753"/>
      <c r="B43" s="754"/>
      <c r="C43" s="9"/>
      <c r="D43" s="9"/>
      <c r="E43" s="12"/>
      <c r="F43" s="22"/>
    </row>
    <row r="44" spans="1:6" ht="15.75" x14ac:dyDescent="0.25">
      <c r="A44" s="757"/>
      <c r="B44" s="758"/>
      <c r="C44" s="10"/>
      <c r="D44" s="10"/>
      <c r="E44" s="13"/>
      <c r="F44" s="23"/>
    </row>
    <row r="45" spans="1:6" ht="27" customHeight="1" x14ac:dyDescent="0.25">
      <c r="A45" s="759" t="s">
        <v>42</v>
      </c>
      <c r="B45" s="760"/>
      <c r="C45" s="760"/>
      <c r="D45" s="760"/>
      <c r="E45" s="761"/>
      <c r="F45" s="14">
        <f>SUM(F28:F44)</f>
        <v>0</v>
      </c>
    </row>
    <row r="46" spans="1:6" ht="15.75" x14ac:dyDescent="0.25">
      <c r="A46" s="2"/>
      <c r="B46" s="2"/>
      <c r="C46" s="2"/>
      <c r="D46" s="2"/>
      <c r="E46" s="2"/>
      <c r="F46" s="2"/>
    </row>
    <row r="47" spans="1:6" ht="32.25" customHeight="1" x14ac:dyDescent="0.25">
      <c r="A47" s="16" t="s">
        <v>43</v>
      </c>
      <c r="B47" s="17"/>
      <c r="C47" s="17"/>
      <c r="D47" s="17"/>
      <c r="E47" s="17"/>
      <c r="F47" s="24">
        <f>SUM(F48:F49)</f>
        <v>0</v>
      </c>
    </row>
    <row r="48" spans="1:6" x14ac:dyDescent="0.25">
      <c r="A48" s="766" t="str">
        <f>$A$24</f>
        <v>ZPŮSOBILÉ INVESTIČNÍ VÝDAJE - CELKEM</v>
      </c>
      <c r="B48" s="767"/>
      <c r="C48" s="767"/>
      <c r="D48" s="767"/>
      <c r="E48" s="767"/>
      <c r="F48" s="25">
        <f>$F$24</f>
        <v>0</v>
      </c>
    </row>
    <row r="49" spans="1:6" x14ac:dyDescent="0.25">
      <c r="A49" s="762" t="str">
        <f>$A$45</f>
        <v>ZPŮSOBILÉ NEINVESTIČNÍ VÝDAJE - CELKEM</v>
      </c>
      <c r="B49" s="763"/>
      <c r="C49" s="763"/>
      <c r="D49" s="763"/>
      <c r="E49" s="763"/>
      <c r="F49" s="26">
        <f>$F$45</f>
        <v>0</v>
      </c>
    </row>
    <row r="50" spans="1:6" ht="15.75" x14ac:dyDescent="0.25">
      <c r="A50" s="764"/>
      <c r="B50" s="765"/>
      <c r="C50" s="765"/>
      <c r="D50" s="765"/>
      <c r="E50" s="765"/>
      <c r="F50" s="21"/>
    </row>
    <row r="51" spans="1:6" ht="15.75" x14ac:dyDescent="0.25">
      <c r="A51" s="11"/>
      <c r="B51" s="11"/>
      <c r="C51" s="11"/>
      <c r="D51" s="11"/>
      <c r="E51" s="11"/>
      <c r="F51" s="11"/>
    </row>
    <row r="52" spans="1:6" ht="15.75" x14ac:dyDescent="0.25">
      <c r="A52" s="11"/>
      <c r="B52" s="11"/>
      <c r="C52" s="11"/>
      <c r="D52" s="11"/>
      <c r="E52" s="11"/>
      <c r="F52" s="11"/>
    </row>
    <row r="53" spans="1:6" ht="15.75" x14ac:dyDescent="0.25">
      <c r="A53" s="11"/>
      <c r="B53" s="11"/>
      <c r="C53" s="11"/>
      <c r="D53" s="11"/>
      <c r="E53" s="11"/>
      <c r="F53" s="11"/>
    </row>
    <row r="54" spans="1:6" ht="15.75" x14ac:dyDescent="0.25">
      <c r="A54" s="11"/>
      <c r="B54" s="11"/>
      <c r="C54" s="11"/>
      <c r="D54" s="11"/>
      <c r="E54" s="11"/>
      <c r="F54" s="11"/>
    </row>
    <row r="55" spans="1:6" ht="15.75" x14ac:dyDescent="0.25">
      <c r="A55" s="11"/>
      <c r="B55" s="11"/>
      <c r="C55" s="11"/>
      <c r="D55" s="11"/>
      <c r="E55" s="11"/>
      <c r="F55" s="11"/>
    </row>
  </sheetData>
  <mergeCells count="33">
    <mergeCell ref="A49:E49"/>
    <mergeCell ref="A50:E50"/>
    <mergeCell ref="A36:B36"/>
    <mergeCell ref="A37:B37"/>
    <mergeCell ref="A38:B38"/>
    <mergeCell ref="A39:B39"/>
    <mergeCell ref="A41:B41"/>
    <mergeCell ref="A42:B42"/>
    <mergeCell ref="A43:B43"/>
    <mergeCell ref="A44:B44"/>
    <mergeCell ref="A45:E45"/>
    <mergeCell ref="A48:E48"/>
    <mergeCell ref="A40:B40"/>
    <mergeCell ref="A21:B21"/>
    <mergeCell ref="A22:B22"/>
    <mergeCell ref="A30:B30"/>
    <mergeCell ref="A29:B29"/>
    <mergeCell ref="A23:B23"/>
    <mergeCell ref="A24:E24"/>
    <mergeCell ref="A27:B27"/>
    <mergeCell ref="A28:B28"/>
    <mergeCell ref="A16:B16"/>
    <mergeCell ref="A17:B17"/>
    <mergeCell ref="A18:B18"/>
    <mergeCell ref="A19:B19"/>
    <mergeCell ref="A20:B20"/>
    <mergeCell ref="A2:F2"/>
    <mergeCell ref="A8:B8"/>
    <mergeCell ref="A9:B9"/>
    <mergeCell ref="A15:B15"/>
    <mergeCell ref="A3:F3"/>
    <mergeCell ref="A6:B6"/>
    <mergeCell ref="A7:B7"/>
  </mergeCells>
  <dataValidations count="1">
    <dataValidation allowBlank="1" showInputMessage="1" showErrorMessage="1" promptTitle="ZPŮSOBILOST VÝDAJŮ" prompt="Způsobilé výdaje musí vzniknout a být vynaloženy v době realizace projektu, akce nebo aktivity." sqref="A3:F3" xr:uid="{E6C0383B-22F6-403E-B1DC-E6061639EFBB}"/>
  </dataValidations>
  <pageMargins left="0.31496062992125984" right="0.31496062992125984" top="0.39370078740157483" bottom="0.3937007874015748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D508-0C45-4A9B-A417-B8FDD0DFD99F}">
  <dimension ref="A1:E18"/>
  <sheetViews>
    <sheetView workbookViewId="0">
      <selection activeCell="E10" sqref="E10"/>
    </sheetView>
  </sheetViews>
  <sheetFormatPr defaultColWidth="1.7109375" defaultRowHeight="15" x14ac:dyDescent="0.25"/>
  <cols>
    <col min="1" max="3" width="1.7109375" customWidth="1"/>
    <col min="4" max="4" width="71.28515625" customWidth="1"/>
    <col min="5" max="5" width="39.7109375" customWidth="1"/>
  </cols>
  <sheetData>
    <row r="1" spans="1:5" ht="18" x14ac:dyDescent="0.25">
      <c r="A1" s="37" t="s">
        <v>365</v>
      </c>
      <c r="B1" s="79"/>
      <c r="C1" s="79"/>
      <c r="D1" s="79"/>
    </row>
    <row r="2" spans="1:5" ht="19.5" customHeight="1" x14ac:dyDescent="0.25">
      <c r="A2" s="747" t="s">
        <v>100</v>
      </c>
      <c r="B2" s="748"/>
      <c r="C2" s="749"/>
      <c r="D2" s="220" t="s">
        <v>967</v>
      </c>
      <c r="E2" s="221" t="s">
        <v>106</v>
      </c>
    </row>
    <row r="3" spans="1:5" ht="33.75" customHeight="1" x14ac:dyDescent="0.25">
      <c r="A3" s="747" t="s">
        <v>101</v>
      </c>
      <c r="B3" s="748"/>
      <c r="C3" s="749"/>
      <c r="D3" s="219" t="s">
        <v>519</v>
      </c>
      <c r="E3" s="221" t="s">
        <v>106</v>
      </c>
    </row>
    <row r="4" spans="1:5" ht="39" customHeight="1" x14ac:dyDescent="0.25">
      <c r="A4" s="747" t="s">
        <v>102</v>
      </c>
      <c r="B4" s="748"/>
      <c r="C4" s="749"/>
      <c r="D4" s="220" t="s">
        <v>968</v>
      </c>
      <c r="E4" s="221" t="s">
        <v>106</v>
      </c>
    </row>
    <row r="5" spans="1:5" ht="31.5" customHeight="1" x14ac:dyDescent="0.25">
      <c r="A5" s="747" t="s">
        <v>103</v>
      </c>
      <c r="B5" s="747"/>
      <c r="C5" s="747"/>
      <c r="D5" s="219" t="s">
        <v>368</v>
      </c>
      <c r="E5" s="221" t="s">
        <v>106</v>
      </c>
    </row>
    <row r="6" spans="1:5" ht="31.5" customHeight="1" x14ac:dyDescent="0.25">
      <c r="A6" s="747" t="s">
        <v>104</v>
      </c>
      <c r="B6" s="747"/>
      <c r="C6" s="747"/>
      <c r="D6" s="219" t="s">
        <v>969</v>
      </c>
      <c r="E6" s="221" t="s">
        <v>970</v>
      </c>
    </row>
    <row r="7" spans="1:5" ht="31.5" customHeight="1" x14ac:dyDescent="0.25">
      <c r="A7" s="747" t="s">
        <v>301</v>
      </c>
      <c r="B7" s="748"/>
      <c r="C7" s="749"/>
      <c r="D7" s="219" t="s">
        <v>971</v>
      </c>
      <c r="E7" s="221" t="s">
        <v>970</v>
      </c>
    </row>
    <row r="8" spans="1:5" ht="31.5" customHeight="1" x14ac:dyDescent="0.25">
      <c r="A8" s="521" t="s">
        <v>302</v>
      </c>
      <c r="B8" s="745"/>
      <c r="C8" s="746"/>
      <c r="D8" s="219" t="s">
        <v>972</v>
      </c>
      <c r="E8" s="221" t="s">
        <v>106</v>
      </c>
    </row>
    <row r="9" spans="1:5" ht="16.5" customHeight="1" x14ac:dyDescent="0.25">
      <c r="A9" s="747" t="s">
        <v>303</v>
      </c>
      <c r="B9" s="748"/>
      <c r="C9" s="749"/>
      <c r="D9" s="220" t="s">
        <v>973</v>
      </c>
      <c r="E9" s="221" t="s">
        <v>106</v>
      </c>
    </row>
    <row r="10" spans="1:5" ht="58.5" customHeight="1" x14ac:dyDescent="0.25">
      <c r="A10" s="747" t="s">
        <v>304</v>
      </c>
      <c r="B10" s="748"/>
      <c r="C10" s="749"/>
      <c r="D10" s="219" t="s">
        <v>974</v>
      </c>
      <c r="E10" s="221" t="s">
        <v>975</v>
      </c>
    </row>
    <row r="11" spans="1:5" ht="52.5" customHeight="1" x14ac:dyDescent="0.25">
      <c r="A11" s="747" t="s">
        <v>305</v>
      </c>
      <c r="B11" s="748"/>
      <c r="C11" s="749"/>
      <c r="D11" s="220" t="s">
        <v>976</v>
      </c>
      <c r="E11" s="221" t="s">
        <v>975</v>
      </c>
    </row>
    <row r="12" spans="1:5" ht="52.5" customHeight="1" x14ac:dyDescent="0.25">
      <c r="A12" s="747" t="s">
        <v>536</v>
      </c>
      <c r="B12" s="748"/>
      <c r="C12" s="749"/>
      <c r="D12" s="220" t="s">
        <v>977</v>
      </c>
      <c r="E12" s="221" t="s">
        <v>975</v>
      </c>
    </row>
    <row r="13" spans="1:5" ht="32.25" customHeight="1" x14ac:dyDescent="0.25">
      <c r="A13" s="747" t="s">
        <v>537</v>
      </c>
      <c r="B13" s="748"/>
      <c r="C13" s="749"/>
      <c r="D13" s="220" t="s">
        <v>978</v>
      </c>
      <c r="E13" s="221" t="s">
        <v>106</v>
      </c>
    </row>
    <row r="14" spans="1:5" ht="42.75" customHeight="1" x14ac:dyDescent="0.25">
      <c r="A14" s="747" t="s">
        <v>538</v>
      </c>
      <c r="B14" s="748"/>
      <c r="C14" s="749"/>
      <c r="D14" s="220" t="s">
        <v>979</v>
      </c>
      <c r="E14" s="221" t="s">
        <v>106</v>
      </c>
    </row>
    <row r="15" spans="1:5" ht="54" customHeight="1" x14ac:dyDescent="0.25">
      <c r="A15" s="747" t="s">
        <v>539</v>
      </c>
      <c r="B15" s="748"/>
      <c r="C15" s="749"/>
      <c r="D15" s="220" t="s">
        <v>980</v>
      </c>
      <c r="E15" s="221" t="s">
        <v>975</v>
      </c>
    </row>
    <row r="16" spans="1:5" ht="48.75" customHeight="1" x14ac:dyDescent="0.25">
      <c r="A16" s="747" t="s">
        <v>540</v>
      </c>
      <c r="B16" s="748"/>
      <c r="C16" s="749"/>
      <c r="D16" s="220" t="s">
        <v>981</v>
      </c>
      <c r="E16" s="221" t="s">
        <v>975</v>
      </c>
    </row>
    <row r="17" spans="1:5" ht="51.75" customHeight="1" x14ac:dyDescent="0.25">
      <c r="A17" s="747" t="s">
        <v>541</v>
      </c>
      <c r="B17" s="748"/>
      <c r="C17" s="749"/>
      <c r="D17" s="219" t="s">
        <v>982</v>
      </c>
      <c r="E17" s="221" t="s">
        <v>975</v>
      </c>
    </row>
    <row r="18" spans="1:5" x14ac:dyDescent="0.25">
      <c r="E18" s="222"/>
    </row>
  </sheetData>
  <mergeCells count="16">
    <mergeCell ref="A14:C14"/>
    <mergeCell ref="A15:C15"/>
    <mergeCell ref="A16:C16"/>
    <mergeCell ref="A17:C17"/>
    <mergeCell ref="A9:C9"/>
    <mergeCell ref="A10:C10"/>
    <mergeCell ref="A11:C11"/>
    <mergeCell ref="A8:C8"/>
    <mergeCell ref="A12:C12"/>
    <mergeCell ref="A13:C13"/>
    <mergeCell ref="A2:C2"/>
    <mergeCell ref="A3:C3"/>
    <mergeCell ref="A4:C4"/>
    <mergeCell ref="A5:C5"/>
    <mergeCell ref="A6:C6"/>
    <mergeCell ref="A7:C7"/>
  </mergeCells>
  <conditionalFormatting sqref="A1:D1">
    <cfRule type="expression" dxfId="28" priority="319" stopIfTrue="1">
      <formula>#REF!="podnikající fyzická osoba"</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62C3-6284-4F19-B614-FAB999BCCEE9}">
  <dimension ref="A1:K309"/>
  <sheetViews>
    <sheetView topLeftCell="A287" workbookViewId="0">
      <selection activeCell="A308" sqref="A308"/>
    </sheetView>
  </sheetViews>
  <sheetFormatPr defaultRowHeight="14.25" x14ac:dyDescent="0.2"/>
  <cols>
    <col min="1" max="1" width="15.7109375" style="190" customWidth="1"/>
    <col min="2" max="2" width="30.7109375" style="192" customWidth="1"/>
    <col min="3" max="3" width="14.42578125" style="157" customWidth="1"/>
    <col min="4" max="4" width="48.7109375" style="203" bestFit="1" customWidth="1"/>
    <col min="5" max="5" width="15.7109375" style="190" customWidth="1"/>
    <col min="6" max="6" width="12" style="193" customWidth="1"/>
    <col min="7" max="7" width="33.140625" style="203" customWidth="1"/>
    <col min="8" max="9" width="12" style="193" customWidth="1"/>
    <col min="10" max="10" width="18" style="190" customWidth="1"/>
    <col min="11" max="11" width="30.5703125" style="203" bestFit="1" customWidth="1"/>
    <col min="12" max="16384" width="9.140625" style="192"/>
  </cols>
  <sheetData>
    <row r="1" spans="1:11" s="190" customFormat="1" ht="24" customHeight="1" x14ac:dyDescent="0.25">
      <c r="A1" s="246"/>
      <c r="B1" s="246"/>
      <c r="C1" s="246"/>
      <c r="D1" s="87"/>
      <c r="E1" s="246"/>
      <c r="F1" s="157"/>
      <c r="G1" s="87"/>
      <c r="H1" s="157"/>
      <c r="I1" s="157"/>
      <c r="K1" s="203"/>
    </row>
    <row r="2" spans="1:11" s="190" customFormat="1" ht="49.5" customHeight="1" x14ac:dyDescent="0.25">
      <c r="A2" s="200" t="s">
        <v>348</v>
      </c>
      <c r="B2" s="200" t="s">
        <v>506</v>
      </c>
      <c r="C2" s="200" t="s">
        <v>642</v>
      </c>
      <c r="D2" s="200" t="s">
        <v>643</v>
      </c>
      <c r="E2" s="200" t="s">
        <v>348</v>
      </c>
      <c r="F2" s="210" t="s">
        <v>846</v>
      </c>
      <c r="G2" s="200" t="s">
        <v>1380</v>
      </c>
      <c r="H2" s="210" t="s">
        <v>745</v>
      </c>
      <c r="I2" s="210" t="s">
        <v>746</v>
      </c>
      <c r="J2" s="200" t="s">
        <v>241</v>
      </c>
      <c r="K2" s="204"/>
    </row>
    <row r="3" spans="1:11" ht="15" customHeight="1" x14ac:dyDescent="0.2">
      <c r="A3" s="247">
        <v>75158094</v>
      </c>
      <c r="B3" s="250" t="s">
        <v>1013</v>
      </c>
      <c r="C3" s="249">
        <v>1859</v>
      </c>
      <c r="D3" s="248" t="s">
        <v>1174</v>
      </c>
      <c r="E3" s="202">
        <v>75158094</v>
      </c>
      <c r="F3" s="191">
        <v>775569119</v>
      </c>
      <c r="G3" s="248" t="s">
        <v>1381</v>
      </c>
      <c r="H3" s="191" t="s">
        <v>510</v>
      </c>
      <c r="I3" s="191">
        <v>500011</v>
      </c>
      <c r="J3" s="201" t="s">
        <v>278</v>
      </c>
      <c r="K3" s="205" t="s">
        <v>1587</v>
      </c>
    </row>
    <row r="4" spans="1:11" ht="15" customHeight="1" x14ac:dyDescent="0.2">
      <c r="A4" s="247">
        <v>1265750</v>
      </c>
      <c r="B4" s="250" t="s">
        <v>272</v>
      </c>
      <c r="C4" s="249">
        <v>2161</v>
      </c>
      <c r="D4" s="248" t="s">
        <v>1175</v>
      </c>
      <c r="E4" s="202">
        <v>1265750</v>
      </c>
      <c r="F4" s="191">
        <v>730517162</v>
      </c>
      <c r="G4" s="248" t="s">
        <v>1382</v>
      </c>
      <c r="H4" s="191" t="s">
        <v>509</v>
      </c>
      <c r="I4" s="191">
        <v>500062</v>
      </c>
      <c r="J4" s="201" t="s">
        <v>262</v>
      </c>
      <c r="K4" s="205" t="s">
        <v>1588</v>
      </c>
    </row>
    <row r="5" spans="1:11" ht="15" customHeight="1" x14ac:dyDescent="0.2">
      <c r="A5" s="247">
        <v>1265741</v>
      </c>
      <c r="B5" s="250" t="s">
        <v>1014</v>
      </c>
      <c r="C5" s="249">
        <v>1769</v>
      </c>
      <c r="D5" s="248" t="s">
        <v>1176</v>
      </c>
      <c r="E5" s="202">
        <v>1265741</v>
      </c>
      <c r="F5" s="191">
        <v>724205382</v>
      </c>
      <c r="G5" s="248" t="s">
        <v>1383</v>
      </c>
      <c r="H5" s="191" t="s">
        <v>509</v>
      </c>
      <c r="I5" s="191">
        <v>500071</v>
      </c>
      <c r="J5" s="201" t="s">
        <v>262</v>
      </c>
      <c r="K5" s="205" t="s">
        <v>1589</v>
      </c>
    </row>
    <row r="6" spans="1:11" ht="15" customHeight="1" x14ac:dyDescent="0.2">
      <c r="A6" s="247">
        <v>488895</v>
      </c>
      <c r="B6" s="250" t="s">
        <v>1015</v>
      </c>
      <c r="C6" s="249">
        <v>1610</v>
      </c>
      <c r="D6" s="248" t="s">
        <v>1177</v>
      </c>
      <c r="E6" s="202">
        <v>488895</v>
      </c>
      <c r="F6" s="191">
        <v>724188975</v>
      </c>
      <c r="G6" s="248" t="s">
        <v>1384</v>
      </c>
      <c r="H6" s="191" t="s">
        <v>507</v>
      </c>
      <c r="I6" s="191">
        <v>506737</v>
      </c>
      <c r="J6" s="201" t="s">
        <v>243</v>
      </c>
      <c r="K6" s="205" t="s">
        <v>1590</v>
      </c>
    </row>
    <row r="7" spans="1:11" ht="15" customHeight="1" x14ac:dyDescent="0.2">
      <c r="A7" s="247">
        <v>48471798</v>
      </c>
      <c r="B7" s="250" t="s">
        <v>558</v>
      </c>
      <c r="C7" s="249">
        <v>198</v>
      </c>
      <c r="D7" s="248" t="s">
        <v>660</v>
      </c>
      <c r="E7" s="202">
        <v>48471798</v>
      </c>
      <c r="F7" s="191">
        <v>724179032</v>
      </c>
      <c r="G7" s="248" t="s">
        <v>863</v>
      </c>
      <c r="H7" s="191" t="s">
        <v>510</v>
      </c>
      <c r="I7" s="191">
        <v>534811</v>
      </c>
      <c r="J7" s="201" t="s">
        <v>278</v>
      </c>
      <c r="K7" s="205" t="s">
        <v>763</v>
      </c>
    </row>
    <row r="8" spans="1:11" ht="15" customHeight="1" x14ac:dyDescent="0.2">
      <c r="A8" s="247">
        <v>48471640</v>
      </c>
      <c r="B8" s="250" t="s">
        <v>600</v>
      </c>
      <c r="C8" s="249">
        <v>346</v>
      </c>
      <c r="D8" s="248" t="s">
        <v>702</v>
      </c>
      <c r="E8" s="202">
        <v>48471640</v>
      </c>
      <c r="F8" s="191">
        <v>603858375</v>
      </c>
      <c r="G8" s="248" t="s">
        <v>905</v>
      </c>
      <c r="H8" s="191" t="s">
        <v>510</v>
      </c>
      <c r="I8" s="191">
        <v>535184</v>
      </c>
      <c r="J8" s="201" t="s">
        <v>278</v>
      </c>
      <c r="K8" s="205" t="s">
        <v>805</v>
      </c>
    </row>
    <row r="9" spans="1:11" ht="15" customHeight="1" x14ac:dyDescent="0.2">
      <c r="A9" s="247">
        <v>48471828</v>
      </c>
      <c r="B9" s="250" t="s">
        <v>1016</v>
      </c>
      <c r="C9" s="249">
        <v>1485</v>
      </c>
      <c r="D9" s="248" t="s">
        <v>1178</v>
      </c>
      <c r="E9" s="202">
        <v>48471828</v>
      </c>
      <c r="F9" s="191">
        <v>725121093</v>
      </c>
      <c r="G9" s="248" t="s">
        <v>1385</v>
      </c>
      <c r="H9" s="191" t="s">
        <v>510</v>
      </c>
      <c r="I9" s="191">
        <v>538744</v>
      </c>
      <c r="J9" s="201" t="s">
        <v>278</v>
      </c>
      <c r="K9" s="205" t="s">
        <v>1591</v>
      </c>
    </row>
    <row r="10" spans="1:11" ht="15" customHeight="1" x14ac:dyDescent="0.2">
      <c r="A10" s="247">
        <v>304450</v>
      </c>
      <c r="B10" s="250" t="s">
        <v>262</v>
      </c>
      <c r="C10" s="249">
        <v>25185</v>
      </c>
      <c r="D10" s="248" t="s">
        <v>1179</v>
      </c>
      <c r="E10" s="202">
        <v>304450</v>
      </c>
      <c r="F10" s="191">
        <v>734794459</v>
      </c>
      <c r="G10" s="248" t="s">
        <v>1386</v>
      </c>
      <c r="H10" s="191" t="s">
        <v>509</v>
      </c>
      <c r="I10" s="191">
        <v>541630</v>
      </c>
      <c r="J10" s="201" t="s">
        <v>262</v>
      </c>
      <c r="K10" s="205" t="s">
        <v>1592</v>
      </c>
    </row>
    <row r="11" spans="1:11" ht="15" customHeight="1" x14ac:dyDescent="0.2">
      <c r="A11" s="247">
        <v>303712</v>
      </c>
      <c r="B11" s="250" t="s">
        <v>1017</v>
      </c>
      <c r="C11" s="249">
        <v>1027</v>
      </c>
      <c r="D11" s="248" t="s">
        <v>1180</v>
      </c>
      <c r="E11" s="202">
        <v>303712</v>
      </c>
      <c r="F11" s="191">
        <v>603228210</v>
      </c>
      <c r="G11" s="248" t="s">
        <v>1387</v>
      </c>
      <c r="H11" s="191" t="s">
        <v>509</v>
      </c>
      <c r="I11" s="191">
        <v>541648</v>
      </c>
      <c r="J11" s="201" t="s">
        <v>262</v>
      </c>
      <c r="K11" s="205" t="s">
        <v>1593</v>
      </c>
    </row>
    <row r="12" spans="1:11" ht="15" customHeight="1" x14ac:dyDescent="0.2">
      <c r="A12" s="247">
        <v>303739</v>
      </c>
      <c r="B12" s="250" t="s">
        <v>1018</v>
      </c>
      <c r="C12" s="249">
        <v>1036</v>
      </c>
      <c r="D12" s="248" t="s">
        <v>1181</v>
      </c>
      <c r="E12" s="202">
        <v>303739</v>
      </c>
      <c r="F12" s="191">
        <v>777604205</v>
      </c>
      <c r="G12" s="248" t="s">
        <v>1388</v>
      </c>
      <c r="H12" s="191" t="s">
        <v>509</v>
      </c>
      <c r="I12" s="191">
        <v>541711</v>
      </c>
      <c r="J12" s="201" t="s">
        <v>262</v>
      </c>
      <c r="K12" s="205" t="s">
        <v>1594</v>
      </c>
    </row>
    <row r="13" spans="1:11" ht="15" customHeight="1" x14ac:dyDescent="0.2">
      <c r="A13" s="247">
        <v>303747</v>
      </c>
      <c r="B13" s="250" t="s">
        <v>1019</v>
      </c>
      <c r="C13" s="249">
        <v>1929</v>
      </c>
      <c r="D13" s="248" t="s">
        <v>1182</v>
      </c>
      <c r="E13" s="202">
        <v>303747</v>
      </c>
      <c r="F13" s="191">
        <v>724179039</v>
      </c>
      <c r="G13" s="248" t="s">
        <v>1389</v>
      </c>
      <c r="H13" s="191" t="s">
        <v>509</v>
      </c>
      <c r="I13" s="191">
        <v>541800</v>
      </c>
      <c r="J13" s="201" t="s">
        <v>262</v>
      </c>
      <c r="K13" s="205" t="s">
        <v>1595</v>
      </c>
    </row>
    <row r="14" spans="1:11" ht="15" customHeight="1" x14ac:dyDescent="0.2">
      <c r="A14" s="247">
        <v>47930292</v>
      </c>
      <c r="B14" s="250" t="s">
        <v>564</v>
      </c>
      <c r="C14" s="249">
        <v>217</v>
      </c>
      <c r="D14" s="248" t="s">
        <v>666</v>
      </c>
      <c r="E14" s="202">
        <v>47930292</v>
      </c>
      <c r="F14" s="191">
        <v>728054627</v>
      </c>
      <c r="G14" s="248" t="s">
        <v>869</v>
      </c>
      <c r="H14" s="191" t="s">
        <v>507</v>
      </c>
      <c r="I14" s="191">
        <v>542318</v>
      </c>
      <c r="J14" s="201" t="s">
        <v>243</v>
      </c>
      <c r="K14" s="205" t="s">
        <v>769</v>
      </c>
    </row>
    <row r="15" spans="1:11" ht="15" customHeight="1" x14ac:dyDescent="0.2">
      <c r="A15" s="247">
        <v>47930276</v>
      </c>
      <c r="B15" s="250" t="s">
        <v>544</v>
      </c>
      <c r="C15" s="249">
        <v>80</v>
      </c>
      <c r="D15" s="248" t="s">
        <v>646</v>
      </c>
      <c r="E15" s="202">
        <v>47930276</v>
      </c>
      <c r="F15" s="191">
        <v>727975400</v>
      </c>
      <c r="G15" s="248" t="s">
        <v>849</v>
      </c>
      <c r="H15" s="191" t="s">
        <v>507</v>
      </c>
      <c r="I15" s="191">
        <v>542342</v>
      </c>
      <c r="J15" s="201" t="s">
        <v>243</v>
      </c>
      <c r="K15" s="205" t="s">
        <v>749</v>
      </c>
    </row>
    <row r="16" spans="1:11" ht="15" customHeight="1" x14ac:dyDescent="0.2">
      <c r="A16" s="247">
        <v>47930284</v>
      </c>
      <c r="B16" s="250" t="s">
        <v>557</v>
      </c>
      <c r="C16" s="249">
        <v>195</v>
      </c>
      <c r="D16" s="248" t="s">
        <v>659</v>
      </c>
      <c r="E16" s="202">
        <v>47930284</v>
      </c>
      <c r="F16" s="191">
        <v>725518714</v>
      </c>
      <c r="G16" s="248" t="s">
        <v>862</v>
      </c>
      <c r="H16" s="191" t="s">
        <v>507</v>
      </c>
      <c r="I16" s="191">
        <v>542393</v>
      </c>
      <c r="J16" s="201" t="s">
        <v>243</v>
      </c>
      <c r="K16" s="205" t="s">
        <v>762</v>
      </c>
    </row>
    <row r="17" spans="1:11" ht="15" customHeight="1" x14ac:dyDescent="0.2">
      <c r="A17" s="247">
        <v>303755</v>
      </c>
      <c r="B17" s="250" t="s">
        <v>1020</v>
      </c>
      <c r="C17" s="249">
        <v>1465</v>
      </c>
      <c r="D17" s="248" t="s">
        <v>1183</v>
      </c>
      <c r="E17" s="202">
        <v>303755</v>
      </c>
      <c r="F17" s="191">
        <v>731608245</v>
      </c>
      <c r="G17" s="248" t="s">
        <v>1390</v>
      </c>
      <c r="H17" s="191" t="s">
        <v>509</v>
      </c>
      <c r="I17" s="191">
        <v>542644</v>
      </c>
      <c r="J17" s="201" t="s">
        <v>262</v>
      </c>
      <c r="K17" s="205" t="s">
        <v>1596</v>
      </c>
    </row>
    <row r="18" spans="1:11" ht="15" customHeight="1" x14ac:dyDescent="0.2">
      <c r="A18" s="247">
        <v>303763</v>
      </c>
      <c r="B18" s="250" t="s">
        <v>263</v>
      </c>
      <c r="C18" s="249">
        <v>2348</v>
      </c>
      <c r="D18" s="248" t="s">
        <v>1184</v>
      </c>
      <c r="E18" s="202">
        <v>303763</v>
      </c>
      <c r="F18" s="191">
        <v>739669313</v>
      </c>
      <c r="G18" s="248" t="s">
        <v>1391</v>
      </c>
      <c r="H18" s="191" t="s">
        <v>509</v>
      </c>
      <c r="I18" s="191">
        <v>542679</v>
      </c>
      <c r="J18" s="201" t="s">
        <v>262</v>
      </c>
      <c r="K18" s="205" t="s">
        <v>1597</v>
      </c>
    </row>
    <row r="19" spans="1:11" ht="15" customHeight="1" x14ac:dyDescent="0.2">
      <c r="A19" s="247">
        <v>303771</v>
      </c>
      <c r="B19" s="250" t="s">
        <v>265</v>
      </c>
      <c r="C19" s="249">
        <v>2438</v>
      </c>
      <c r="D19" s="248" t="s">
        <v>1185</v>
      </c>
      <c r="E19" s="202">
        <v>303771</v>
      </c>
      <c r="F19" s="191">
        <v>603320096</v>
      </c>
      <c r="G19" s="248" t="s">
        <v>1392</v>
      </c>
      <c r="H19" s="191" t="s">
        <v>509</v>
      </c>
      <c r="I19" s="191">
        <v>542687</v>
      </c>
      <c r="J19" s="201" t="s">
        <v>262</v>
      </c>
      <c r="K19" s="205" t="s">
        <v>1598</v>
      </c>
    </row>
    <row r="20" spans="1:11" ht="15" customHeight="1" x14ac:dyDescent="0.2">
      <c r="A20" s="247">
        <v>303780</v>
      </c>
      <c r="B20" s="250" t="s">
        <v>1021</v>
      </c>
      <c r="C20" s="249">
        <v>1314</v>
      </c>
      <c r="D20" s="248" t="s">
        <v>1186</v>
      </c>
      <c r="E20" s="202">
        <v>303780</v>
      </c>
      <c r="F20" s="191">
        <v>724179014</v>
      </c>
      <c r="G20" s="248" t="s">
        <v>1393</v>
      </c>
      <c r="H20" s="191" t="s">
        <v>509</v>
      </c>
      <c r="I20" s="191">
        <v>542725</v>
      </c>
      <c r="J20" s="201" t="s">
        <v>262</v>
      </c>
      <c r="K20" s="205" t="s">
        <v>1599</v>
      </c>
    </row>
    <row r="21" spans="1:11" ht="15" customHeight="1" x14ac:dyDescent="0.2">
      <c r="A21" s="247">
        <v>303798</v>
      </c>
      <c r="B21" s="250" t="s">
        <v>266</v>
      </c>
      <c r="C21" s="249">
        <v>2283</v>
      </c>
      <c r="D21" s="248" t="s">
        <v>1187</v>
      </c>
      <c r="E21" s="202">
        <v>303798</v>
      </c>
      <c r="F21" s="191">
        <v>736628465</v>
      </c>
      <c r="G21" s="248" t="s">
        <v>1394</v>
      </c>
      <c r="H21" s="191" t="s">
        <v>509</v>
      </c>
      <c r="I21" s="191">
        <v>542750</v>
      </c>
      <c r="J21" s="201" t="s">
        <v>262</v>
      </c>
      <c r="K21" s="205" t="s">
        <v>1600</v>
      </c>
    </row>
    <row r="22" spans="1:11" ht="15" customHeight="1" x14ac:dyDescent="0.2">
      <c r="A22" s="247">
        <v>303801</v>
      </c>
      <c r="B22" s="250" t="s">
        <v>267</v>
      </c>
      <c r="C22" s="249">
        <v>2355</v>
      </c>
      <c r="D22" s="248" t="s">
        <v>1188</v>
      </c>
      <c r="E22" s="202">
        <v>303801</v>
      </c>
      <c r="F22" s="191">
        <v>724179294</v>
      </c>
      <c r="G22" s="248" t="s">
        <v>1395</v>
      </c>
      <c r="H22" s="191" t="s">
        <v>509</v>
      </c>
      <c r="I22" s="191">
        <v>542768</v>
      </c>
      <c r="J22" s="201" t="s">
        <v>262</v>
      </c>
      <c r="K22" s="205" t="s">
        <v>1601</v>
      </c>
    </row>
    <row r="23" spans="1:11" ht="15" customHeight="1" x14ac:dyDescent="0.2">
      <c r="A23" s="247">
        <v>303828</v>
      </c>
      <c r="B23" s="250" t="s">
        <v>268</v>
      </c>
      <c r="C23" s="249">
        <v>2174</v>
      </c>
      <c r="D23" s="248" t="s">
        <v>1189</v>
      </c>
      <c r="E23" s="202">
        <v>303828</v>
      </c>
      <c r="F23" s="191">
        <v>725121188</v>
      </c>
      <c r="G23" s="248" t="s">
        <v>1396</v>
      </c>
      <c r="H23" s="191" t="s">
        <v>509</v>
      </c>
      <c r="I23" s="191">
        <v>542784</v>
      </c>
      <c r="J23" s="201" t="s">
        <v>262</v>
      </c>
      <c r="K23" s="205" t="s">
        <v>1602</v>
      </c>
    </row>
    <row r="24" spans="1:11" ht="15" customHeight="1" x14ac:dyDescent="0.2">
      <c r="A24" s="247">
        <v>303836</v>
      </c>
      <c r="B24" s="250" t="s">
        <v>269</v>
      </c>
      <c r="C24" s="249">
        <v>1974</v>
      </c>
      <c r="D24" s="248" t="s">
        <v>1190</v>
      </c>
      <c r="E24" s="202">
        <v>303836</v>
      </c>
      <c r="F24" s="191">
        <v>724178682</v>
      </c>
      <c r="G24" s="248" t="s">
        <v>1397</v>
      </c>
      <c r="H24" s="191" t="s">
        <v>509</v>
      </c>
      <c r="I24" s="191">
        <v>542814</v>
      </c>
      <c r="J24" s="201" t="s">
        <v>262</v>
      </c>
      <c r="K24" s="205" t="s">
        <v>1603</v>
      </c>
    </row>
    <row r="25" spans="1:11" ht="15" customHeight="1" x14ac:dyDescent="0.2">
      <c r="A25" s="247">
        <v>303844</v>
      </c>
      <c r="B25" s="250" t="s">
        <v>1022</v>
      </c>
      <c r="C25" s="249">
        <v>754</v>
      </c>
      <c r="D25" s="248" t="s">
        <v>1191</v>
      </c>
      <c r="E25" s="202">
        <v>303844</v>
      </c>
      <c r="F25" s="191">
        <v>733515019</v>
      </c>
      <c r="G25" s="248" t="s">
        <v>1398</v>
      </c>
      <c r="H25" s="191" t="s">
        <v>509</v>
      </c>
      <c r="I25" s="191">
        <v>542831</v>
      </c>
      <c r="J25" s="201" t="s">
        <v>262</v>
      </c>
      <c r="K25" s="205" t="s">
        <v>1604</v>
      </c>
    </row>
    <row r="26" spans="1:11" ht="15" customHeight="1" x14ac:dyDescent="0.2">
      <c r="A26" s="247">
        <v>303852</v>
      </c>
      <c r="B26" s="250" t="s">
        <v>270</v>
      </c>
      <c r="C26" s="249">
        <v>2063</v>
      </c>
      <c r="D26" s="248" t="s">
        <v>1192</v>
      </c>
      <c r="E26" s="202">
        <v>303852</v>
      </c>
      <c r="F26" s="191">
        <v>603526972</v>
      </c>
      <c r="G26" s="248" t="s">
        <v>1399</v>
      </c>
      <c r="H26" s="191" t="s">
        <v>509</v>
      </c>
      <c r="I26" s="191">
        <v>542865</v>
      </c>
      <c r="J26" s="201" t="s">
        <v>262</v>
      </c>
      <c r="K26" s="205" t="s">
        <v>1605</v>
      </c>
    </row>
    <row r="27" spans="1:11" ht="15" customHeight="1" x14ac:dyDescent="0.2">
      <c r="A27" s="247">
        <v>303879</v>
      </c>
      <c r="B27" s="250" t="s">
        <v>1023</v>
      </c>
      <c r="C27" s="249">
        <v>848</v>
      </c>
      <c r="D27" s="248" t="s">
        <v>1193</v>
      </c>
      <c r="E27" s="202">
        <v>303879</v>
      </c>
      <c r="F27" s="191">
        <v>603489672</v>
      </c>
      <c r="G27" s="248" t="s">
        <v>1400</v>
      </c>
      <c r="H27" s="191" t="s">
        <v>509</v>
      </c>
      <c r="I27" s="191">
        <v>542903</v>
      </c>
      <c r="J27" s="201" t="s">
        <v>262</v>
      </c>
      <c r="K27" s="205" t="s">
        <v>1606</v>
      </c>
    </row>
    <row r="28" spans="1:11" ht="15" customHeight="1" x14ac:dyDescent="0.2">
      <c r="A28" s="247">
        <v>303909</v>
      </c>
      <c r="B28" s="250" t="s">
        <v>264</v>
      </c>
      <c r="C28" s="249">
        <v>2373</v>
      </c>
      <c r="D28" s="248" t="s">
        <v>1194</v>
      </c>
      <c r="E28" s="202">
        <v>303909</v>
      </c>
      <c r="F28" s="191">
        <v>734681624</v>
      </c>
      <c r="G28" s="248" t="s">
        <v>1401</v>
      </c>
      <c r="H28" s="191" t="s">
        <v>509</v>
      </c>
      <c r="I28" s="191">
        <v>542911</v>
      </c>
      <c r="J28" s="201" t="s">
        <v>262</v>
      </c>
      <c r="K28" s="205" t="s">
        <v>1607</v>
      </c>
    </row>
    <row r="29" spans="1:11" ht="15" customHeight="1" x14ac:dyDescent="0.2">
      <c r="A29" s="247">
        <v>303917</v>
      </c>
      <c r="B29" s="250" t="s">
        <v>1024</v>
      </c>
      <c r="C29" s="249">
        <v>1083</v>
      </c>
      <c r="D29" s="248" t="s">
        <v>1195</v>
      </c>
      <c r="E29" s="202">
        <v>303917</v>
      </c>
      <c r="F29" s="191">
        <v>724179455</v>
      </c>
      <c r="G29" s="248" t="s">
        <v>1402</v>
      </c>
      <c r="H29" s="191" t="s">
        <v>509</v>
      </c>
      <c r="I29" s="191">
        <v>542946</v>
      </c>
      <c r="J29" s="201" t="s">
        <v>262</v>
      </c>
      <c r="K29" s="205" t="s">
        <v>1608</v>
      </c>
    </row>
    <row r="30" spans="1:11" ht="15" customHeight="1" x14ac:dyDescent="0.2">
      <c r="A30" s="247">
        <v>303925</v>
      </c>
      <c r="B30" s="250" t="s">
        <v>271</v>
      </c>
      <c r="C30" s="249">
        <v>2673</v>
      </c>
      <c r="D30" s="248" t="s">
        <v>1196</v>
      </c>
      <c r="E30" s="202">
        <v>303925</v>
      </c>
      <c r="F30" s="191">
        <v>734536331</v>
      </c>
      <c r="G30" s="248" t="s">
        <v>1403</v>
      </c>
      <c r="H30" s="191" t="s">
        <v>509</v>
      </c>
      <c r="I30" s="191">
        <v>542989</v>
      </c>
      <c r="J30" s="201" t="s">
        <v>262</v>
      </c>
      <c r="K30" s="205" t="s">
        <v>1609</v>
      </c>
    </row>
    <row r="31" spans="1:11" ht="15" customHeight="1" x14ac:dyDescent="0.2">
      <c r="A31" s="247">
        <v>303933</v>
      </c>
      <c r="B31" s="250" t="s">
        <v>640</v>
      </c>
      <c r="C31" s="249">
        <v>484</v>
      </c>
      <c r="D31" s="248" t="s">
        <v>743</v>
      </c>
      <c r="E31" s="202">
        <v>303933</v>
      </c>
      <c r="F31" s="191">
        <v>734670143</v>
      </c>
      <c r="G31" s="248" t="s">
        <v>946</v>
      </c>
      <c r="H31" s="191" t="s">
        <v>509</v>
      </c>
      <c r="I31" s="191">
        <v>542997</v>
      </c>
      <c r="J31" s="201" t="s">
        <v>262</v>
      </c>
      <c r="K31" s="205" t="s">
        <v>844</v>
      </c>
    </row>
    <row r="32" spans="1:11" ht="15" customHeight="1" x14ac:dyDescent="0.2">
      <c r="A32" s="247">
        <v>635812</v>
      </c>
      <c r="B32" s="250" t="s">
        <v>1025</v>
      </c>
      <c r="C32" s="249">
        <v>649</v>
      </c>
      <c r="D32" s="248" t="s">
        <v>1197</v>
      </c>
      <c r="E32" s="202">
        <v>635812</v>
      </c>
      <c r="F32" s="191">
        <v>777555060</v>
      </c>
      <c r="G32" s="248" t="s">
        <v>1404</v>
      </c>
      <c r="H32" s="191" t="s">
        <v>509</v>
      </c>
      <c r="I32" s="191">
        <v>543021</v>
      </c>
      <c r="J32" s="201" t="s">
        <v>262</v>
      </c>
      <c r="K32" s="205" t="s">
        <v>1610</v>
      </c>
    </row>
    <row r="33" spans="1:11" ht="15" customHeight="1" x14ac:dyDescent="0.2">
      <c r="A33" s="247">
        <v>303968</v>
      </c>
      <c r="B33" s="250" t="s">
        <v>1026</v>
      </c>
      <c r="C33" s="249">
        <v>833</v>
      </c>
      <c r="D33" s="248" t="s">
        <v>1198</v>
      </c>
      <c r="E33" s="202">
        <v>303968</v>
      </c>
      <c r="F33" s="191">
        <v>603197708</v>
      </c>
      <c r="G33" s="248" t="s">
        <v>1405</v>
      </c>
      <c r="H33" s="191" t="s">
        <v>509</v>
      </c>
      <c r="I33" s="191">
        <v>543098</v>
      </c>
      <c r="J33" s="201" t="s">
        <v>262</v>
      </c>
      <c r="K33" s="205" t="s">
        <v>1611</v>
      </c>
    </row>
    <row r="34" spans="1:11" ht="15" customHeight="1" x14ac:dyDescent="0.2">
      <c r="A34" s="247">
        <v>303984</v>
      </c>
      <c r="B34" s="250" t="s">
        <v>1027</v>
      </c>
      <c r="C34" s="249">
        <v>673</v>
      </c>
      <c r="D34" s="248" t="s">
        <v>1199</v>
      </c>
      <c r="E34" s="202">
        <v>303984</v>
      </c>
      <c r="F34" s="191">
        <v>736614610</v>
      </c>
      <c r="G34" s="248" t="s">
        <v>1406</v>
      </c>
      <c r="H34" s="191" t="s">
        <v>509</v>
      </c>
      <c r="I34" s="191">
        <v>544264</v>
      </c>
      <c r="J34" s="201" t="s">
        <v>262</v>
      </c>
      <c r="K34" s="205" t="s">
        <v>1612</v>
      </c>
    </row>
    <row r="35" spans="1:11" ht="15" customHeight="1" x14ac:dyDescent="0.2">
      <c r="A35" s="247">
        <v>303992</v>
      </c>
      <c r="B35" s="250" t="s">
        <v>273</v>
      </c>
      <c r="C35" s="249">
        <v>2097</v>
      </c>
      <c r="D35" s="248" t="s">
        <v>1200</v>
      </c>
      <c r="E35" s="202">
        <v>303992</v>
      </c>
      <c r="F35" s="191">
        <v>775989871</v>
      </c>
      <c r="G35" s="248" t="s">
        <v>1407</v>
      </c>
      <c r="H35" s="191" t="s">
        <v>509</v>
      </c>
      <c r="I35" s="191">
        <v>544302</v>
      </c>
      <c r="J35" s="201" t="s">
        <v>262</v>
      </c>
      <c r="K35" s="205" t="s">
        <v>1613</v>
      </c>
    </row>
    <row r="36" spans="1:11" ht="15" customHeight="1" x14ac:dyDescent="0.2">
      <c r="A36" s="247">
        <v>304042</v>
      </c>
      <c r="B36" s="250" t="s">
        <v>1028</v>
      </c>
      <c r="C36" s="249">
        <v>1821</v>
      </c>
      <c r="D36" s="248" t="s">
        <v>1201</v>
      </c>
      <c r="E36" s="202">
        <v>304042</v>
      </c>
      <c r="F36" s="191">
        <v>731163586</v>
      </c>
      <c r="G36" s="248" t="s">
        <v>1408</v>
      </c>
      <c r="H36" s="191" t="s">
        <v>509</v>
      </c>
      <c r="I36" s="191">
        <v>544370</v>
      </c>
      <c r="J36" s="201" t="s">
        <v>262</v>
      </c>
      <c r="K36" s="205" t="s">
        <v>1614</v>
      </c>
    </row>
    <row r="37" spans="1:11" ht="15" customHeight="1" x14ac:dyDescent="0.2">
      <c r="A37" s="247">
        <v>304051</v>
      </c>
      <c r="B37" s="250" t="s">
        <v>1029</v>
      </c>
      <c r="C37" s="249">
        <v>1558</v>
      </c>
      <c r="D37" s="248" t="s">
        <v>1202</v>
      </c>
      <c r="E37" s="202">
        <v>304051</v>
      </c>
      <c r="F37" s="191">
        <v>777931876</v>
      </c>
      <c r="G37" s="248" t="s">
        <v>1409</v>
      </c>
      <c r="H37" s="191" t="s">
        <v>509</v>
      </c>
      <c r="I37" s="191">
        <v>544396</v>
      </c>
      <c r="J37" s="201" t="s">
        <v>262</v>
      </c>
      <c r="K37" s="205" t="s">
        <v>1615</v>
      </c>
    </row>
    <row r="38" spans="1:11" ht="15" customHeight="1" x14ac:dyDescent="0.2">
      <c r="A38" s="247">
        <v>568643</v>
      </c>
      <c r="B38" s="250" t="s">
        <v>618</v>
      </c>
      <c r="C38" s="249">
        <v>770</v>
      </c>
      <c r="D38" s="248" t="s">
        <v>1203</v>
      </c>
      <c r="E38" s="202">
        <v>568643</v>
      </c>
      <c r="F38" s="191">
        <v>777007732</v>
      </c>
      <c r="G38" s="248" t="s">
        <v>1410</v>
      </c>
      <c r="H38" s="191" t="s">
        <v>509</v>
      </c>
      <c r="I38" s="191">
        <v>544418</v>
      </c>
      <c r="J38" s="201" t="s">
        <v>262</v>
      </c>
      <c r="K38" s="205" t="s">
        <v>823</v>
      </c>
    </row>
    <row r="39" spans="1:11" ht="15" customHeight="1" x14ac:dyDescent="0.2">
      <c r="A39" s="247">
        <v>304077</v>
      </c>
      <c r="B39" s="250" t="s">
        <v>1030</v>
      </c>
      <c r="C39" s="249">
        <v>612</v>
      </c>
      <c r="D39" s="248" t="s">
        <v>1204</v>
      </c>
      <c r="E39" s="202">
        <v>304077</v>
      </c>
      <c r="F39" s="191">
        <v>724178677</v>
      </c>
      <c r="G39" s="248" t="s">
        <v>1411</v>
      </c>
      <c r="H39" s="191" t="s">
        <v>509</v>
      </c>
      <c r="I39" s="191">
        <v>544434</v>
      </c>
      <c r="J39" s="201" t="s">
        <v>262</v>
      </c>
      <c r="K39" s="205" t="s">
        <v>1616</v>
      </c>
    </row>
    <row r="40" spans="1:11" ht="15" customHeight="1" x14ac:dyDescent="0.2">
      <c r="A40" s="247">
        <v>304085</v>
      </c>
      <c r="B40" s="250" t="s">
        <v>594</v>
      </c>
      <c r="C40" s="249">
        <v>318</v>
      </c>
      <c r="D40" s="248" t="s">
        <v>696</v>
      </c>
      <c r="E40" s="202">
        <v>304085</v>
      </c>
      <c r="F40" s="191">
        <v>734522279</v>
      </c>
      <c r="G40" s="248" t="s">
        <v>899</v>
      </c>
      <c r="H40" s="191" t="s">
        <v>509</v>
      </c>
      <c r="I40" s="191">
        <v>544469</v>
      </c>
      <c r="J40" s="201" t="s">
        <v>262</v>
      </c>
      <c r="K40" s="205" t="s">
        <v>799</v>
      </c>
    </row>
    <row r="41" spans="1:11" ht="15" customHeight="1" x14ac:dyDescent="0.2">
      <c r="A41" s="247">
        <v>304107</v>
      </c>
      <c r="B41" s="250" t="s">
        <v>1031</v>
      </c>
      <c r="C41" s="249">
        <v>827</v>
      </c>
      <c r="D41" s="248" t="s">
        <v>1205</v>
      </c>
      <c r="E41" s="202">
        <v>304107</v>
      </c>
      <c r="F41" s="191">
        <v>725121197</v>
      </c>
      <c r="G41" s="248" t="s">
        <v>1412</v>
      </c>
      <c r="H41" s="191" t="s">
        <v>509</v>
      </c>
      <c r="I41" s="191">
        <v>544507</v>
      </c>
      <c r="J41" s="201" t="s">
        <v>262</v>
      </c>
      <c r="K41" s="205" t="s">
        <v>1617</v>
      </c>
    </row>
    <row r="42" spans="1:11" ht="15" customHeight="1" x14ac:dyDescent="0.2">
      <c r="A42" s="247">
        <v>304131</v>
      </c>
      <c r="B42" s="250" t="s">
        <v>274</v>
      </c>
      <c r="C42" s="249">
        <v>2478</v>
      </c>
      <c r="D42" s="248" t="s">
        <v>1206</v>
      </c>
      <c r="E42" s="202">
        <v>304131</v>
      </c>
      <c r="F42" s="191">
        <v>602511322</v>
      </c>
      <c r="G42" s="248" t="s">
        <v>1413</v>
      </c>
      <c r="H42" s="191" t="s">
        <v>509</v>
      </c>
      <c r="I42" s="191">
        <v>544566</v>
      </c>
      <c r="J42" s="201" t="s">
        <v>262</v>
      </c>
      <c r="K42" s="205" t="s">
        <v>1618</v>
      </c>
    </row>
    <row r="43" spans="1:11" ht="15" customHeight="1" x14ac:dyDescent="0.2">
      <c r="A43" s="247">
        <v>304140</v>
      </c>
      <c r="B43" s="250" t="s">
        <v>1032</v>
      </c>
      <c r="C43" s="249">
        <v>508</v>
      </c>
      <c r="D43" s="248" t="s">
        <v>1207</v>
      </c>
      <c r="E43" s="202">
        <v>304140</v>
      </c>
      <c r="F43" s="191">
        <v>725016029</v>
      </c>
      <c r="G43" s="248" t="s">
        <v>1414</v>
      </c>
      <c r="H43" s="191" t="s">
        <v>509</v>
      </c>
      <c r="I43" s="191">
        <v>544574</v>
      </c>
      <c r="J43" s="201" t="s">
        <v>262</v>
      </c>
      <c r="K43" s="205" t="s">
        <v>1619</v>
      </c>
    </row>
    <row r="44" spans="1:11" ht="15" customHeight="1" x14ac:dyDescent="0.2">
      <c r="A44" s="247">
        <v>635804</v>
      </c>
      <c r="B44" s="250" t="s">
        <v>1033</v>
      </c>
      <c r="C44" s="249">
        <v>604</v>
      </c>
      <c r="D44" s="248" t="s">
        <v>1208</v>
      </c>
      <c r="E44" s="202">
        <v>635804</v>
      </c>
      <c r="F44" s="191">
        <v>603233515</v>
      </c>
      <c r="G44" s="248" t="s">
        <v>1415</v>
      </c>
      <c r="H44" s="191" t="s">
        <v>509</v>
      </c>
      <c r="I44" s="191">
        <v>544621</v>
      </c>
      <c r="J44" s="201" t="s">
        <v>262</v>
      </c>
      <c r="K44" s="205" t="s">
        <v>1620</v>
      </c>
    </row>
    <row r="45" spans="1:11" ht="15" customHeight="1" x14ac:dyDescent="0.2">
      <c r="A45" s="247">
        <v>304204</v>
      </c>
      <c r="B45" s="250" t="s">
        <v>1034</v>
      </c>
      <c r="C45" s="249">
        <v>593</v>
      </c>
      <c r="D45" s="248" t="s">
        <v>1209</v>
      </c>
      <c r="E45" s="202">
        <v>304204</v>
      </c>
      <c r="F45" s="191">
        <v>724178168</v>
      </c>
      <c r="G45" s="248" t="s">
        <v>1416</v>
      </c>
      <c r="H45" s="191" t="s">
        <v>509</v>
      </c>
      <c r="I45" s="191">
        <v>544655</v>
      </c>
      <c r="J45" s="201" t="s">
        <v>262</v>
      </c>
      <c r="K45" s="205" t="s">
        <v>1621</v>
      </c>
    </row>
    <row r="46" spans="1:11" ht="15" customHeight="1" x14ac:dyDescent="0.2">
      <c r="A46" s="247">
        <v>304212</v>
      </c>
      <c r="B46" s="250" t="s">
        <v>1035</v>
      </c>
      <c r="C46" s="249">
        <v>501</v>
      </c>
      <c r="D46" s="248" t="s">
        <v>1210</v>
      </c>
      <c r="E46" s="202">
        <v>304212</v>
      </c>
      <c r="F46" s="191">
        <v>731142997</v>
      </c>
      <c r="G46" s="248" t="s">
        <v>1417</v>
      </c>
      <c r="H46" s="191" t="s">
        <v>509</v>
      </c>
      <c r="I46" s="191">
        <v>544671</v>
      </c>
      <c r="J46" s="201" t="s">
        <v>262</v>
      </c>
      <c r="K46" s="205" t="s">
        <v>1622</v>
      </c>
    </row>
    <row r="47" spans="1:11" ht="15" customHeight="1" x14ac:dyDescent="0.2">
      <c r="A47" s="247">
        <v>304221</v>
      </c>
      <c r="B47" s="250" t="s">
        <v>1036</v>
      </c>
      <c r="C47" s="249">
        <v>1810</v>
      </c>
      <c r="D47" s="248" t="s">
        <v>1211</v>
      </c>
      <c r="E47" s="202">
        <v>304221</v>
      </c>
      <c r="F47" s="191">
        <v>724179469</v>
      </c>
      <c r="G47" s="248" t="s">
        <v>1418</v>
      </c>
      <c r="H47" s="191" t="s">
        <v>509</v>
      </c>
      <c r="I47" s="191">
        <v>544698</v>
      </c>
      <c r="J47" s="201" t="s">
        <v>262</v>
      </c>
      <c r="K47" s="205" t="s">
        <v>1623</v>
      </c>
    </row>
    <row r="48" spans="1:11" ht="15" customHeight="1" x14ac:dyDescent="0.2">
      <c r="A48" s="247">
        <v>635782</v>
      </c>
      <c r="B48" s="250" t="s">
        <v>1037</v>
      </c>
      <c r="C48" s="249">
        <v>609</v>
      </c>
      <c r="D48" s="248" t="s">
        <v>1212</v>
      </c>
      <c r="E48" s="202">
        <v>635782</v>
      </c>
      <c r="F48" s="191">
        <v>605285239</v>
      </c>
      <c r="G48" s="248" t="s">
        <v>1419</v>
      </c>
      <c r="H48" s="191" t="s">
        <v>509</v>
      </c>
      <c r="I48" s="191">
        <v>544728</v>
      </c>
      <c r="J48" s="201" t="s">
        <v>262</v>
      </c>
      <c r="K48" s="205" t="s">
        <v>1624</v>
      </c>
    </row>
    <row r="49" spans="1:11" ht="15" customHeight="1" x14ac:dyDescent="0.2">
      <c r="A49" s="247">
        <v>304263</v>
      </c>
      <c r="B49" s="250" t="s">
        <v>1038</v>
      </c>
      <c r="C49" s="249">
        <v>1829</v>
      </c>
      <c r="D49" s="248" t="s">
        <v>1213</v>
      </c>
      <c r="E49" s="202">
        <v>304263</v>
      </c>
      <c r="F49" s="191">
        <v>731200918</v>
      </c>
      <c r="G49" s="248" t="s">
        <v>1420</v>
      </c>
      <c r="H49" s="191" t="s">
        <v>509</v>
      </c>
      <c r="I49" s="191">
        <v>544787</v>
      </c>
      <c r="J49" s="201" t="s">
        <v>262</v>
      </c>
      <c r="K49" s="205" t="s">
        <v>1625</v>
      </c>
    </row>
    <row r="50" spans="1:11" ht="15" customHeight="1" x14ac:dyDescent="0.2">
      <c r="A50" s="247">
        <v>304271</v>
      </c>
      <c r="B50" s="250" t="s">
        <v>1039</v>
      </c>
      <c r="C50" s="249">
        <v>16063</v>
      </c>
      <c r="D50" s="248" t="s">
        <v>1214</v>
      </c>
      <c r="E50" s="202">
        <v>304271</v>
      </c>
      <c r="F50" s="191">
        <v>734167111</v>
      </c>
      <c r="G50" s="248" t="s">
        <v>1421</v>
      </c>
      <c r="H50" s="191" t="s">
        <v>509</v>
      </c>
      <c r="I50" s="191">
        <v>544841</v>
      </c>
      <c r="J50" s="201" t="s">
        <v>262</v>
      </c>
      <c r="K50" s="205" t="s">
        <v>1626</v>
      </c>
    </row>
    <row r="51" spans="1:11" ht="15" customHeight="1" x14ac:dyDescent="0.2">
      <c r="A51" s="247">
        <v>304280</v>
      </c>
      <c r="B51" s="250" t="s">
        <v>1040</v>
      </c>
      <c r="C51" s="249">
        <v>891</v>
      </c>
      <c r="D51" s="248" t="s">
        <v>1215</v>
      </c>
      <c r="E51" s="202">
        <v>304280</v>
      </c>
      <c r="F51" s="191">
        <v>739220826</v>
      </c>
      <c r="G51" s="248" t="s">
        <v>1422</v>
      </c>
      <c r="H51" s="191" t="s">
        <v>509</v>
      </c>
      <c r="I51" s="191">
        <v>544850</v>
      </c>
      <c r="J51" s="201" t="s">
        <v>262</v>
      </c>
      <c r="K51" s="205" t="s">
        <v>1627</v>
      </c>
    </row>
    <row r="52" spans="1:11" ht="15" customHeight="1" x14ac:dyDescent="0.2">
      <c r="A52" s="247">
        <v>635821</v>
      </c>
      <c r="B52" s="250" t="s">
        <v>585</v>
      </c>
      <c r="C52" s="249">
        <v>293</v>
      </c>
      <c r="D52" s="248" t="s">
        <v>687</v>
      </c>
      <c r="E52" s="202">
        <v>635821</v>
      </c>
      <c r="F52" s="191">
        <v>736769544</v>
      </c>
      <c r="G52" s="248" t="s">
        <v>890</v>
      </c>
      <c r="H52" s="191" t="s">
        <v>509</v>
      </c>
      <c r="I52" s="191">
        <v>544906</v>
      </c>
      <c r="J52" s="201" t="s">
        <v>262</v>
      </c>
      <c r="K52" s="205" t="s">
        <v>790</v>
      </c>
    </row>
    <row r="53" spans="1:11" ht="15" customHeight="1" x14ac:dyDescent="0.2">
      <c r="A53" s="247">
        <v>304310</v>
      </c>
      <c r="B53" s="250" t="s">
        <v>1041</v>
      </c>
      <c r="C53" s="249">
        <v>542</v>
      </c>
      <c r="D53" s="248" t="s">
        <v>1216</v>
      </c>
      <c r="E53" s="202">
        <v>304310</v>
      </c>
      <c r="F53" s="191">
        <v>603538790</v>
      </c>
      <c r="G53" s="248" t="s">
        <v>1423</v>
      </c>
      <c r="H53" s="191" t="s">
        <v>509</v>
      </c>
      <c r="I53" s="191">
        <v>544914</v>
      </c>
      <c r="J53" s="201" t="s">
        <v>262</v>
      </c>
      <c r="K53" s="205" t="s">
        <v>1628</v>
      </c>
    </row>
    <row r="54" spans="1:11" ht="15" customHeight="1" x14ac:dyDescent="0.2">
      <c r="A54" s="247">
        <v>635839</v>
      </c>
      <c r="B54" s="250" t="s">
        <v>1042</v>
      </c>
      <c r="C54" s="249">
        <v>900</v>
      </c>
      <c r="D54" s="248" t="s">
        <v>1217</v>
      </c>
      <c r="E54" s="202">
        <v>635839</v>
      </c>
      <c r="F54" s="191">
        <v>602777235</v>
      </c>
      <c r="G54" s="248" t="s">
        <v>1424</v>
      </c>
      <c r="H54" s="191" t="s">
        <v>509</v>
      </c>
      <c r="I54" s="191">
        <v>544922</v>
      </c>
      <c r="J54" s="201" t="s">
        <v>262</v>
      </c>
      <c r="K54" s="205" t="s">
        <v>1629</v>
      </c>
    </row>
    <row r="55" spans="1:11" ht="15" customHeight="1" x14ac:dyDescent="0.2">
      <c r="A55" s="247">
        <v>304336</v>
      </c>
      <c r="B55" s="250" t="s">
        <v>639</v>
      </c>
      <c r="C55" s="249">
        <v>478</v>
      </c>
      <c r="D55" s="248" t="s">
        <v>742</v>
      </c>
      <c r="E55" s="202">
        <v>304336</v>
      </c>
      <c r="F55" s="191">
        <v>734392372</v>
      </c>
      <c r="G55" s="248" t="s">
        <v>945</v>
      </c>
      <c r="H55" s="191" t="s">
        <v>510</v>
      </c>
      <c r="I55" s="191">
        <v>544931</v>
      </c>
      <c r="J55" s="201" t="s">
        <v>278</v>
      </c>
      <c r="K55" s="205" t="s">
        <v>843</v>
      </c>
    </row>
    <row r="56" spans="1:11" ht="15" customHeight="1" x14ac:dyDescent="0.2">
      <c r="A56" s="247">
        <v>304352</v>
      </c>
      <c r="B56" s="250" t="s">
        <v>275</v>
      </c>
      <c r="C56" s="249">
        <v>2218</v>
      </c>
      <c r="D56" s="248" t="s">
        <v>1218</v>
      </c>
      <c r="E56" s="202">
        <v>304352</v>
      </c>
      <c r="F56" s="191">
        <v>602718521</v>
      </c>
      <c r="G56" s="248" t="s">
        <v>1425</v>
      </c>
      <c r="H56" s="191" t="s">
        <v>509</v>
      </c>
      <c r="I56" s="191">
        <v>544949</v>
      </c>
      <c r="J56" s="201" t="s">
        <v>262</v>
      </c>
      <c r="K56" s="205" t="s">
        <v>1630</v>
      </c>
    </row>
    <row r="57" spans="1:11" ht="15" customHeight="1" x14ac:dyDescent="0.2">
      <c r="A57" s="247">
        <v>304361</v>
      </c>
      <c r="B57" s="250" t="s">
        <v>1043</v>
      </c>
      <c r="C57" s="249">
        <v>1482</v>
      </c>
      <c r="D57" s="248" t="s">
        <v>1219</v>
      </c>
      <c r="E57" s="202">
        <v>304361</v>
      </c>
      <c r="F57" s="191">
        <v>724812839</v>
      </c>
      <c r="G57" s="248" t="s">
        <v>1426</v>
      </c>
      <c r="H57" s="191" t="s">
        <v>509</v>
      </c>
      <c r="I57" s="191">
        <v>544990</v>
      </c>
      <c r="J57" s="201" t="s">
        <v>262</v>
      </c>
      <c r="K57" s="205" t="s">
        <v>1631</v>
      </c>
    </row>
    <row r="58" spans="1:11" ht="15" customHeight="1" x14ac:dyDescent="0.2">
      <c r="A58" s="247">
        <v>304387</v>
      </c>
      <c r="B58" s="250" t="s">
        <v>1044</v>
      </c>
      <c r="C58" s="249">
        <v>22580</v>
      </c>
      <c r="D58" s="248" t="s">
        <v>1220</v>
      </c>
      <c r="E58" s="202">
        <v>304387</v>
      </c>
      <c r="F58" s="191">
        <v>727811161</v>
      </c>
      <c r="G58" s="248" t="s">
        <v>1427</v>
      </c>
      <c r="H58" s="191" t="s">
        <v>509</v>
      </c>
      <c r="I58" s="191">
        <v>545058</v>
      </c>
      <c r="J58" s="201" t="s">
        <v>262</v>
      </c>
      <c r="K58" s="205" t="s">
        <v>1632</v>
      </c>
    </row>
    <row r="59" spans="1:11" ht="15" customHeight="1" x14ac:dyDescent="0.2">
      <c r="A59" s="247">
        <v>304395</v>
      </c>
      <c r="B59" s="250" t="s">
        <v>595</v>
      </c>
      <c r="C59" s="249">
        <v>321</v>
      </c>
      <c r="D59" s="248" t="s">
        <v>697</v>
      </c>
      <c r="E59" s="202">
        <v>304395</v>
      </c>
      <c r="F59" s="191">
        <v>724178663</v>
      </c>
      <c r="G59" s="248" t="s">
        <v>900</v>
      </c>
      <c r="H59" s="191" t="s">
        <v>510</v>
      </c>
      <c r="I59" s="191">
        <v>545112</v>
      </c>
      <c r="J59" s="201" t="s">
        <v>278</v>
      </c>
      <c r="K59" s="205" t="s">
        <v>800</v>
      </c>
    </row>
    <row r="60" spans="1:11" ht="15" customHeight="1" x14ac:dyDescent="0.2">
      <c r="A60" s="247">
        <v>304409</v>
      </c>
      <c r="B60" s="250" t="s">
        <v>1045</v>
      </c>
      <c r="C60" s="249">
        <v>532</v>
      </c>
      <c r="D60" s="248" t="s">
        <v>1221</v>
      </c>
      <c r="E60" s="202">
        <v>304409</v>
      </c>
      <c r="F60" s="191">
        <v>602511349</v>
      </c>
      <c r="G60" s="248" t="s">
        <v>1428</v>
      </c>
      <c r="H60" s="191" t="s">
        <v>509</v>
      </c>
      <c r="I60" s="191">
        <v>545147</v>
      </c>
      <c r="J60" s="201" t="s">
        <v>262</v>
      </c>
      <c r="K60" s="205" t="s">
        <v>1633</v>
      </c>
    </row>
    <row r="61" spans="1:11" ht="15" customHeight="1" x14ac:dyDescent="0.2">
      <c r="A61" s="247">
        <v>304417</v>
      </c>
      <c r="B61" s="250" t="s">
        <v>276</v>
      </c>
      <c r="C61" s="249">
        <v>2376</v>
      </c>
      <c r="D61" s="248" t="s">
        <v>1222</v>
      </c>
      <c r="E61" s="202">
        <v>304417</v>
      </c>
      <c r="F61" s="191">
        <v>602511516</v>
      </c>
      <c r="G61" s="248" t="s">
        <v>1429</v>
      </c>
      <c r="H61" s="191" t="s">
        <v>509</v>
      </c>
      <c r="I61" s="191">
        <v>545163</v>
      </c>
      <c r="J61" s="201" t="s">
        <v>262</v>
      </c>
      <c r="K61" s="205" t="s">
        <v>1634</v>
      </c>
    </row>
    <row r="62" spans="1:11" ht="15" customHeight="1" x14ac:dyDescent="0.2">
      <c r="A62" s="247">
        <v>304433</v>
      </c>
      <c r="B62" s="250" t="s">
        <v>1046</v>
      </c>
      <c r="C62" s="249">
        <v>1765</v>
      </c>
      <c r="D62" s="248" t="s">
        <v>1223</v>
      </c>
      <c r="E62" s="202">
        <v>304433</v>
      </c>
      <c r="F62" s="191">
        <v>605340794</v>
      </c>
      <c r="G62" s="248" t="s">
        <v>1430</v>
      </c>
      <c r="H62" s="191" t="s">
        <v>509</v>
      </c>
      <c r="I62" s="191">
        <v>545198</v>
      </c>
      <c r="J62" s="201" t="s">
        <v>262</v>
      </c>
      <c r="K62" s="205" t="s">
        <v>1635</v>
      </c>
    </row>
    <row r="63" spans="1:11" ht="15" customHeight="1" x14ac:dyDescent="0.2">
      <c r="A63" s="247">
        <v>304441</v>
      </c>
      <c r="B63" s="250" t="s">
        <v>1047</v>
      </c>
      <c r="C63" s="249">
        <v>1088</v>
      </c>
      <c r="D63" s="248" t="s">
        <v>1224</v>
      </c>
      <c r="E63" s="202">
        <v>304441</v>
      </c>
      <c r="F63" s="191">
        <v>725121180</v>
      </c>
      <c r="G63" s="248" t="s">
        <v>1431</v>
      </c>
      <c r="H63" s="191" t="s">
        <v>509</v>
      </c>
      <c r="I63" s="191">
        <v>545210</v>
      </c>
      <c r="J63" s="201" t="s">
        <v>262</v>
      </c>
      <c r="K63" s="205" t="s">
        <v>1636</v>
      </c>
    </row>
    <row r="64" spans="1:11" ht="15" customHeight="1" x14ac:dyDescent="0.2">
      <c r="A64" s="247">
        <v>304476</v>
      </c>
      <c r="B64" s="250" t="s">
        <v>277</v>
      </c>
      <c r="C64" s="249">
        <v>3084</v>
      </c>
      <c r="D64" s="248" t="s">
        <v>1225</v>
      </c>
      <c r="E64" s="202">
        <v>304476</v>
      </c>
      <c r="F64" s="191">
        <v>725490350</v>
      </c>
      <c r="G64" s="248" t="s">
        <v>1432</v>
      </c>
      <c r="H64" s="191" t="s">
        <v>509</v>
      </c>
      <c r="I64" s="191">
        <v>545236</v>
      </c>
      <c r="J64" s="201" t="s">
        <v>262</v>
      </c>
      <c r="K64" s="205" t="s">
        <v>1637</v>
      </c>
    </row>
    <row r="65" spans="1:11" ht="15" customHeight="1" x14ac:dyDescent="0.2">
      <c r="A65" s="247">
        <v>304484</v>
      </c>
      <c r="B65" s="250" t="s">
        <v>1048</v>
      </c>
      <c r="C65" s="249">
        <v>554</v>
      </c>
      <c r="D65" s="248" t="s">
        <v>1226</v>
      </c>
      <c r="E65" s="202">
        <v>304484</v>
      </c>
      <c r="F65" s="191">
        <v>724178680</v>
      </c>
      <c r="G65" s="248" t="s">
        <v>1433</v>
      </c>
      <c r="H65" s="191" t="s">
        <v>509</v>
      </c>
      <c r="I65" s="191">
        <v>545244</v>
      </c>
      <c r="J65" s="201" t="s">
        <v>262</v>
      </c>
      <c r="K65" s="205" t="s">
        <v>1638</v>
      </c>
    </row>
    <row r="66" spans="1:11" ht="15" customHeight="1" x14ac:dyDescent="0.2">
      <c r="A66" s="247">
        <v>304492</v>
      </c>
      <c r="B66" s="250" t="s">
        <v>1049</v>
      </c>
      <c r="C66" s="249">
        <v>5561</v>
      </c>
      <c r="D66" s="248" t="s">
        <v>1227</v>
      </c>
      <c r="E66" s="202">
        <v>304492</v>
      </c>
      <c r="F66" s="191">
        <v>602591405</v>
      </c>
      <c r="G66" s="248" t="s">
        <v>1434</v>
      </c>
      <c r="H66" s="191" t="s">
        <v>509</v>
      </c>
      <c r="I66" s="191">
        <v>545252</v>
      </c>
      <c r="J66" s="201" t="s">
        <v>262</v>
      </c>
      <c r="K66" s="205" t="s">
        <v>1639</v>
      </c>
    </row>
    <row r="67" spans="1:11" ht="15" customHeight="1" x14ac:dyDescent="0.2">
      <c r="A67" s="247">
        <v>568708</v>
      </c>
      <c r="B67" s="250" t="s">
        <v>1050</v>
      </c>
      <c r="C67" s="249">
        <v>1364</v>
      </c>
      <c r="D67" s="248" t="s">
        <v>1228</v>
      </c>
      <c r="E67" s="202">
        <v>568708</v>
      </c>
      <c r="F67" s="191">
        <v>603551967</v>
      </c>
      <c r="G67" s="248" t="s">
        <v>1435</v>
      </c>
      <c r="H67" s="191" t="s">
        <v>510</v>
      </c>
      <c r="I67" s="191">
        <v>549401</v>
      </c>
      <c r="J67" s="201" t="s">
        <v>278</v>
      </c>
      <c r="K67" s="205" t="s">
        <v>1640</v>
      </c>
    </row>
    <row r="68" spans="1:11" ht="15" customHeight="1" x14ac:dyDescent="0.2">
      <c r="A68" s="247">
        <v>568597</v>
      </c>
      <c r="B68" s="250" t="s">
        <v>590</v>
      </c>
      <c r="C68" s="249">
        <v>313</v>
      </c>
      <c r="D68" s="248" t="s">
        <v>692</v>
      </c>
      <c r="E68" s="202">
        <v>568597</v>
      </c>
      <c r="F68" s="191">
        <v>777967977</v>
      </c>
      <c r="G68" s="248" t="s">
        <v>895</v>
      </c>
      <c r="H68" s="191" t="s">
        <v>510</v>
      </c>
      <c r="I68" s="191">
        <v>549436</v>
      </c>
      <c r="J68" s="201" t="s">
        <v>278</v>
      </c>
      <c r="K68" s="205" t="s">
        <v>795</v>
      </c>
    </row>
    <row r="69" spans="1:11" ht="15" customHeight="1" x14ac:dyDescent="0.2">
      <c r="A69" s="247">
        <v>568678</v>
      </c>
      <c r="B69" s="250" t="s">
        <v>609</v>
      </c>
      <c r="C69" s="249">
        <v>388</v>
      </c>
      <c r="D69" s="248" t="s">
        <v>711</v>
      </c>
      <c r="E69" s="202">
        <v>568678</v>
      </c>
      <c r="F69" s="191">
        <v>605065186</v>
      </c>
      <c r="G69" s="248" t="s">
        <v>914</v>
      </c>
      <c r="H69" s="191" t="s">
        <v>510</v>
      </c>
      <c r="I69" s="191">
        <v>549444</v>
      </c>
      <c r="J69" s="201" t="s">
        <v>278</v>
      </c>
      <c r="K69" s="205" t="s">
        <v>814</v>
      </c>
    </row>
    <row r="70" spans="1:11" ht="15" customHeight="1" x14ac:dyDescent="0.2">
      <c r="A70" s="247">
        <v>568686</v>
      </c>
      <c r="B70" s="250" t="s">
        <v>1051</v>
      </c>
      <c r="C70" s="249">
        <v>911</v>
      </c>
      <c r="D70" s="248" t="s">
        <v>1229</v>
      </c>
      <c r="E70" s="202">
        <v>568686</v>
      </c>
      <c r="F70" s="191">
        <v>739054596</v>
      </c>
      <c r="G70" s="248" t="s">
        <v>1436</v>
      </c>
      <c r="H70" s="191" t="s">
        <v>510</v>
      </c>
      <c r="I70" s="191">
        <v>549461</v>
      </c>
      <c r="J70" s="201" t="s">
        <v>278</v>
      </c>
      <c r="K70" s="205" t="s">
        <v>1641</v>
      </c>
    </row>
    <row r="71" spans="1:11" ht="15" customHeight="1" x14ac:dyDescent="0.2">
      <c r="A71" s="247">
        <v>568694</v>
      </c>
      <c r="B71" s="250" t="s">
        <v>1052</v>
      </c>
      <c r="C71" s="249">
        <v>761</v>
      </c>
      <c r="D71" s="248" t="s">
        <v>1230</v>
      </c>
      <c r="E71" s="202">
        <v>568694</v>
      </c>
      <c r="F71" s="191">
        <v>602427331</v>
      </c>
      <c r="G71" s="248" t="s">
        <v>1437</v>
      </c>
      <c r="H71" s="191" t="s">
        <v>510</v>
      </c>
      <c r="I71" s="191">
        <v>549533</v>
      </c>
      <c r="J71" s="201" t="s">
        <v>278</v>
      </c>
      <c r="K71" s="205" t="s">
        <v>1642</v>
      </c>
    </row>
    <row r="72" spans="1:11" ht="15" customHeight="1" x14ac:dyDescent="0.2">
      <c r="A72" s="247">
        <v>568619</v>
      </c>
      <c r="B72" s="250" t="s">
        <v>591</v>
      </c>
      <c r="C72" s="249">
        <v>314</v>
      </c>
      <c r="D72" s="248" t="s">
        <v>693</v>
      </c>
      <c r="E72" s="202">
        <v>568619</v>
      </c>
      <c r="F72" s="191">
        <v>737401855</v>
      </c>
      <c r="G72" s="248" t="s">
        <v>896</v>
      </c>
      <c r="H72" s="191" t="s">
        <v>510</v>
      </c>
      <c r="I72" s="191">
        <v>549550</v>
      </c>
      <c r="J72" s="201" t="s">
        <v>278</v>
      </c>
      <c r="K72" s="205" t="s">
        <v>796</v>
      </c>
    </row>
    <row r="73" spans="1:11" ht="15" customHeight="1" x14ac:dyDescent="0.2">
      <c r="A73" s="247">
        <v>568627</v>
      </c>
      <c r="B73" s="250" t="s">
        <v>1053</v>
      </c>
      <c r="C73" s="249">
        <v>848</v>
      </c>
      <c r="D73" s="248" t="s">
        <v>1231</v>
      </c>
      <c r="E73" s="202">
        <v>568627</v>
      </c>
      <c r="F73" s="191">
        <v>603496092</v>
      </c>
      <c r="G73" s="248" t="s">
        <v>1438</v>
      </c>
      <c r="H73" s="191" t="s">
        <v>510</v>
      </c>
      <c r="I73" s="191">
        <v>549622</v>
      </c>
      <c r="J73" s="201" t="s">
        <v>278</v>
      </c>
      <c r="K73" s="205" t="s">
        <v>1643</v>
      </c>
    </row>
    <row r="74" spans="1:11" ht="15" customHeight="1" x14ac:dyDescent="0.2">
      <c r="A74" s="247">
        <v>568741</v>
      </c>
      <c r="B74" s="250" t="s">
        <v>1054</v>
      </c>
      <c r="C74" s="249">
        <v>1475</v>
      </c>
      <c r="D74" s="248" t="s">
        <v>1232</v>
      </c>
      <c r="E74" s="202">
        <v>568741</v>
      </c>
      <c r="F74" s="191">
        <v>724179501</v>
      </c>
      <c r="G74" s="248" t="s">
        <v>1439</v>
      </c>
      <c r="H74" s="191" t="s">
        <v>510</v>
      </c>
      <c r="I74" s="191">
        <v>549649</v>
      </c>
      <c r="J74" s="201" t="s">
        <v>278</v>
      </c>
      <c r="K74" s="205" t="s">
        <v>1644</v>
      </c>
    </row>
    <row r="75" spans="1:11" ht="15" customHeight="1" x14ac:dyDescent="0.2">
      <c r="A75" s="247">
        <v>544523</v>
      </c>
      <c r="B75" s="250" t="s">
        <v>559</v>
      </c>
      <c r="C75" s="249">
        <v>198</v>
      </c>
      <c r="D75" s="248" t="s">
        <v>661</v>
      </c>
      <c r="E75" s="202">
        <v>544523</v>
      </c>
      <c r="F75" s="191">
        <v>724187083</v>
      </c>
      <c r="G75" s="248" t="s">
        <v>864</v>
      </c>
      <c r="H75" s="191" t="s">
        <v>507</v>
      </c>
      <c r="I75" s="191">
        <v>549690</v>
      </c>
      <c r="J75" s="201" t="s">
        <v>243</v>
      </c>
      <c r="K75" s="205" t="s">
        <v>764</v>
      </c>
    </row>
    <row r="76" spans="1:11" ht="15" customHeight="1" x14ac:dyDescent="0.2">
      <c r="A76" s="247">
        <v>544531</v>
      </c>
      <c r="B76" s="250" t="s">
        <v>1055</v>
      </c>
      <c r="C76" s="249">
        <v>1001</v>
      </c>
      <c r="D76" s="248" t="s">
        <v>1233</v>
      </c>
      <c r="E76" s="202">
        <v>544531</v>
      </c>
      <c r="F76" s="191">
        <v>725121255</v>
      </c>
      <c r="G76" s="248" t="s">
        <v>1440</v>
      </c>
      <c r="H76" s="191" t="s">
        <v>507</v>
      </c>
      <c r="I76" s="191">
        <v>549720</v>
      </c>
      <c r="J76" s="201" t="s">
        <v>243</v>
      </c>
      <c r="K76" s="205" t="s">
        <v>1645</v>
      </c>
    </row>
    <row r="77" spans="1:11" ht="15" customHeight="1" x14ac:dyDescent="0.2">
      <c r="A77" s="247">
        <v>542296</v>
      </c>
      <c r="B77" s="250" t="s">
        <v>562</v>
      </c>
      <c r="C77" s="249">
        <v>214</v>
      </c>
      <c r="D77" s="248" t="s">
        <v>664</v>
      </c>
      <c r="E77" s="202">
        <v>542296</v>
      </c>
      <c r="F77" s="191">
        <v>724179318</v>
      </c>
      <c r="G77" s="248" t="s">
        <v>867</v>
      </c>
      <c r="H77" s="191" t="s">
        <v>508</v>
      </c>
      <c r="I77" s="191">
        <v>550736</v>
      </c>
      <c r="J77" s="201" t="s">
        <v>249</v>
      </c>
      <c r="K77" s="205" t="s">
        <v>767</v>
      </c>
    </row>
    <row r="78" spans="1:11" ht="15" customHeight="1" x14ac:dyDescent="0.2">
      <c r="A78" s="247">
        <v>567892</v>
      </c>
      <c r="B78" s="250" t="s">
        <v>1025</v>
      </c>
      <c r="C78" s="249">
        <v>5570</v>
      </c>
      <c r="D78" s="248" t="s">
        <v>1234</v>
      </c>
      <c r="E78" s="202">
        <v>567892</v>
      </c>
      <c r="F78" s="191">
        <v>725486665</v>
      </c>
      <c r="G78" s="248" t="s">
        <v>1441</v>
      </c>
      <c r="H78" s="191" t="s">
        <v>508</v>
      </c>
      <c r="I78" s="191">
        <v>550744</v>
      </c>
      <c r="J78" s="201" t="s">
        <v>249</v>
      </c>
      <c r="K78" s="205" t="s">
        <v>1646</v>
      </c>
    </row>
    <row r="79" spans="1:11" ht="15" customHeight="1" x14ac:dyDescent="0.2">
      <c r="A79" s="247">
        <v>567884</v>
      </c>
      <c r="B79" s="250" t="s">
        <v>1056</v>
      </c>
      <c r="C79" s="249">
        <v>6585</v>
      </c>
      <c r="D79" s="248" t="s">
        <v>1235</v>
      </c>
      <c r="E79" s="202">
        <v>567884</v>
      </c>
      <c r="F79" s="191">
        <v>602781901</v>
      </c>
      <c r="G79" s="248" t="s">
        <v>1442</v>
      </c>
      <c r="H79" s="191" t="s">
        <v>508</v>
      </c>
      <c r="I79" s="191">
        <v>550752</v>
      </c>
      <c r="J79" s="201" t="s">
        <v>249</v>
      </c>
      <c r="K79" s="205" t="s">
        <v>1647</v>
      </c>
    </row>
    <row r="80" spans="1:11" ht="15" customHeight="1" x14ac:dyDescent="0.2">
      <c r="A80" s="247">
        <v>635774</v>
      </c>
      <c r="B80" s="250" t="s">
        <v>616</v>
      </c>
      <c r="C80" s="249">
        <v>423</v>
      </c>
      <c r="D80" s="248" t="s">
        <v>718</v>
      </c>
      <c r="E80" s="202">
        <v>635774</v>
      </c>
      <c r="F80" s="191">
        <v>603511978</v>
      </c>
      <c r="G80" s="248" t="s">
        <v>921</v>
      </c>
      <c r="H80" s="191" t="s">
        <v>509</v>
      </c>
      <c r="I80" s="191">
        <v>553026</v>
      </c>
      <c r="J80" s="201" t="s">
        <v>262</v>
      </c>
      <c r="K80" s="205" t="s">
        <v>821</v>
      </c>
    </row>
    <row r="81" spans="1:11" ht="15" customHeight="1" x14ac:dyDescent="0.2">
      <c r="A81" s="247">
        <v>47934701</v>
      </c>
      <c r="B81" s="250" t="s">
        <v>581</v>
      </c>
      <c r="C81" s="249">
        <v>272</v>
      </c>
      <c r="D81" s="248" t="s">
        <v>683</v>
      </c>
      <c r="E81" s="202">
        <v>47934701</v>
      </c>
      <c r="F81" s="191">
        <v>773994029</v>
      </c>
      <c r="G81" s="248" t="s">
        <v>886</v>
      </c>
      <c r="H81" s="191" t="s">
        <v>507</v>
      </c>
      <c r="I81" s="191">
        <v>553905</v>
      </c>
      <c r="J81" s="201" t="s">
        <v>243</v>
      </c>
      <c r="K81" s="205" t="s">
        <v>786</v>
      </c>
    </row>
    <row r="82" spans="1:11" ht="15" customHeight="1" x14ac:dyDescent="0.2">
      <c r="A82" s="247">
        <v>68898797</v>
      </c>
      <c r="B82" s="250" t="s">
        <v>1057</v>
      </c>
      <c r="C82" s="249">
        <v>780</v>
      </c>
      <c r="D82" s="248" t="s">
        <v>1236</v>
      </c>
      <c r="E82" s="202">
        <v>68898797</v>
      </c>
      <c r="F82" s="191">
        <v>604296610</v>
      </c>
      <c r="G82" s="248" t="s">
        <v>1443</v>
      </c>
      <c r="H82" s="191" t="s">
        <v>509</v>
      </c>
      <c r="I82" s="191">
        <v>556866</v>
      </c>
      <c r="J82" s="201" t="s">
        <v>262</v>
      </c>
      <c r="K82" s="205" t="s">
        <v>1648</v>
      </c>
    </row>
    <row r="83" spans="1:11" ht="15" customHeight="1" x14ac:dyDescent="0.2">
      <c r="A83" s="247">
        <v>68731957</v>
      </c>
      <c r="B83" s="250" t="s">
        <v>593</v>
      </c>
      <c r="C83" s="249">
        <v>316</v>
      </c>
      <c r="D83" s="248" t="s">
        <v>695</v>
      </c>
      <c r="E83" s="202">
        <v>68731957</v>
      </c>
      <c r="F83" s="191">
        <v>602552010</v>
      </c>
      <c r="G83" s="248" t="s">
        <v>898</v>
      </c>
      <c r="H83" s="191" t="s">
        <v>510</v>
      </c>
      <c r="I83" s="191">
        <v>556874</v>
      </c>
      <c r="J83" s="201" t="s">
        <v>278</v>
      </c>
      <c r="K83" s="205" t="s">
        <v>798</v>
      </c>
    </row>
    <row r="84" spans="1:11" ht="15" customHeight="1" x14ac:dyDescent="0.2">
      <c r="A84" s="247">
        <v>70805202</v>
      </c>
      <c r="B84" s="250" t="s">
        <v>1058</v>
      </c>
      <c r="C84" s="249">
        <v>579</v>
      </c>
      <c r="D84" s="248" t="s">
        <v>1237</v>
      </c>
      <c r="E84" s="202">
        <v>70805202</v>
      </c>
      <c r="F84" s="191">
        <v>739412724</v>
      </c>
      <c r="G84" s="248" t="s">
        <v>1444</v>
      </c>
      <c r="H84" s="191" t="s">
        <v>510</v>
      </c>
      <c r="I84" s="191">
        <v>556980</v>
      </c>
      <c r="J84" s="201" t="s">
        <v>278</v>
      </c>
      <c r="K84" s="205" t="s">
        <v>1649</v>
      </c>
    </row>
    <row r="85" spans="1:11" ht="15" customHeight="1" x14ac:dyDescent="0.2">
      <c r="A85" s="247">
        <v>70910731</v>
      </c>
      <c r="B85" s="250" t="s">
        <v>601</v>
      </c>
      <c r="C85" s="249">
        <v>350</v>
      </c>
      <c r="D85" s="248" t="s">
        <v>703</v>
      </c>
      <c r="E85" s="202">
        <v>70910731</v>
      </c>
      <c r="F85" s="191">
        <v>774215131</v>
      </c>
      <c r="G85" s="248" t="s">
        <v>906</v>
      </c>
      <c r="H85" s="191" t="s">
        <v>510</v>
      </c>
      <c r="I85" s="191">
        <v>557102</v>
      </c>
      <c r="J85" s="201" t="s">
        <v>278</v>
      </c>
      <c r="K85" s="205" t="s">
        <v>806</v>
      </c>
    </row>
    <row r="86" spans="1:11" ht="15" customHeight="1" x14ac:dyDescent="0.2">
      <c r="A86" s="247">
        <v>70871264</v>
      </c>
      <c r="B86" s="250" t="s">
        <v>624</v>
      </c>
      <c r="C86" s="249">
        <v>435</v>
      </c>
      <c r="D86" s="248" t="s">
        <v>726</v>
      </c>
      <c r="E86" s="202">
        <v>70871264</v>
      </c>
      <c r="F86" s="191">
        <v>724190300</v>
      </c>
      <c r="G86" s="248" t="s">
        <v>929</v>
      </c>
      <c r="H86" s="191" t="s">
        <v>510</v>
      </c>
      <c r="I86" s="191">
        <v>557145</v>
      </c>
      <c r="J86" s="201" t="s">
        <v>278</v>
      </c>
      <c r="K86" s="205" t="s">
        <v>829</v>
      </c>
    </row>
    <row r="87" spans="1:11" ht="15" customHeight="1" x14ac:dyDescent="0.2">
      <c r="A87" s="247">
        <v>70910740</v>
      </c>
      <c r="B87" s="250" t="s">
        <v>614</v>
      </c>
      <c r="C87" s="249">
        <v>420</v>
      </c>
      <c r="D87" s="248" t="s">
        <v>716</v>
      </c>
      <c r="E87" s="202">
        <v>70910740</v>
      </c>
      <c r="F87" s="191">
        <v>736489733</v>
      </c>
      <c r="G87" s="248" t="s">
        <v>919</v>
      </c>
      <c r="H87" s="191" t="s">
        <v>510</v>
      </c>
      <c r="I87" s="191">
        <v>557170</v>
      </c>
      <c r="J87" s="201" t="s">
        <v>278</v>
      </c>
      <c r="K87" s="205" t="s">
        <v>819</v>
      </c>
    </row>
    <row r="88" spans="1:11" ht="15" customHeight="1" x14ac:dyDescent="0.2">
      <c r="A88" s="247">
        <v>70890587</v>
      </c>
      <c r="B88" s="250" t="s">
        <v>599</v>
      </c>
      <c r="C88" s="249">
        <v>342</v>
      </c>
      <c r="D88" s="248" t="s">
        <v>701</v>
      </c>
      <c r="E88" s="202">
        <v>70890587</v>
      </c>
      <c r="F88" s="191">
        <v>724190784</v>
      </c>
      <c r="G88" s="248" t="s">
        <v>904</v>
      </c>
      <c r="H88" s="191" t="s">
        <v>507</v>
      </c>
      <c r="I88" s="191">
        <v>557188</v>
      </c>
      <c r="J88" s="201" t="s">
        <v>243</v>
      </c>
      <c r="K88" s="205" t="s">
        <v>804</v>
      </c>
    </row>
    <row r="89" spans="1:11" ht="15" customHeight="1" x14ac:dyDescent="0.2">
      <c r="A89" s="247">
        <v>291242</v>
      </c>
      <c r="B89" s="250" t="s">
        <v>588</v>
      </c>
      <c r="C89" s="249">
        <v>308</v>
      </c>
      <c r="D89" s="248" t="s">
        <v>690</v>
      </c>
      <c r="E89" s="202">
        <v>291242</v>
      </c>
      <c r="F89" s="191">
        <v>603489678</v>
      </c>
      <c r="G89" s="248" t="s">
        <v>893</v>
      </c>
      <c r="H89" s="191" t="s">
        <v>509</v>
      </c>
      <c r="I89" s="191">
        <v>569496</v>
      </c>
      <c r="J89" s="201" t="s">
        <v>262</v>
      </c>
      <c r="K89" s="205" t="s">
        <v>793</v>
      </c>
    </row>
    <row r="90" spans="1:11" ht="15" customHeight="1" x14ac:dyDescent="0.2">
      <c r="A90" s="247">
        <v>851841</v>
      </c>
      <c r="B90" s="250" t="s">
        <v>1059</v>
      </c>
      <c r="C90" s="249">
        <v>764</v>
      </c>
      <c r="D90" s="248" t="s">
        <v>1238</v>
      </c>
      <c r="E90" s="202">
        <v>851841</v>
      </c>
      <c r="F90" s="191">
        <v>605408715</v>
      </c>
      <c r="G90" s="248" t="s">
        <v>1445</v>
      </c>
      <c r="H90" s="191" t="s">
        <v>509</v>
      </c>
      <c r="I90" s="191">
        <v>570346</v>
      </c>
      <c r="J90" s="201" t="s">
        <v>262</v>
      </c>
      <c r="K90" s="205" t="s">
        <v>1650</v>
      </c>
    </row>
    <row r="91" spans="1:11" ht="15" customHeight="1" x14ac:dyDescent="0.2">
      <c r="A91" s="247">
        <v>851825</v>
      </c>
      <c r="B91" s="250" t="s">
        <v>1060</v>
      </c>
      <c r="C91" s="249">
        <v>615</v>
      </c>
      <c r="D91" s="248" t="s">
        <v>1239</v>
      </c>
      <c r="E91" s="202">
        <v>851825</v>
      </c>
      <c r="F91" s="191">
        <v>724179341</v>
      </c>
      <c r="G91" s="248" t="s">
        <v>1446</v>
      </c>
      <c r="H91" s="191" t="s">
        <v>509</v>
      </c>
      <c r="I91" s="191">
        <v>570371</v>
      </c>
      <c r="J91" s="201" t="s">
        <v>262</v>
      </c>
      <c r="K91" s="205" t="s">
        <v>1651</v>
      </c>
    </row>
    <row r="92" spans="1:11" ht="15" customHeight="1" x14ac:dyDescent="0.2">
      <c r="A92" s="247">
        <v>568635</v>
      </c>
      <c r="B92" s="250" t="s">
        <v>1061</v>
      </c>
      <c r="C92" s="249">
        <v>929</v>
      </c>
      <c r="D92" s="248" t="s">
        <v>1240</v>
      </c>
      <c r="E92" s="202">
        <v>568635</v>
      </c>
      <c r="F92" s="191">
        <v>724179499</v>
      </c>
      <c r="G92" s="248" t="s">
        <v>1447</v>
      </c>
      <c r="H92" s="191" t="s">
        <v>510</v>
      </c>
      <c r="I92" s="191">
        <v>573434</v>
      </c>
      <c r="J92" s="201" t="s">
        <v>278</v>
      </c>
      <c r="K92" s="205" t="s">
        <v>1652</v>
      </c>
    </row>
    <row r="93" spans="1:11" ht="15" customHeight="1" x14ac:dyDescent="0.2">
      <c r="A93" s="247">
        <v>283924</v>
      </c>
      <c r="B93" s="250" t="s">
        <v>278</v>
      </c>
      <c r="C93" s="249">
        <v>74684</v>
      </c>
      <c r="D93" s="248" t="s">
        <v>1241</v>
      </c>
      <c r="E93" s="202">
        <v>283924</v>
      </c>
      <c r="F93" s="191">
        <v>739573503</v>
      </c>
      <c r="G93" s="248" t="s">
        <v>1448</v>
      </c>
      <c r="H93" s="191" t="s">
        <v>510</v>
      </c>
      <c r="I93" s="191">
        <v>585068</v>
      </c>
      <c r="J93" s="201" t="s">
        <v>278</v>
      </c>
      <c r="K93" s="205" t="s">
        <v>1653</v>
      </c>
    </row>
    <row r="94" spans="1:11" ht="15" customHeight="1" x14ac:dyDescent="0.2">
      <c r="A94" s="247">
        <v>283771</v>
      </c>
      <c r="B94" s="250" t="s">
        <v>1062</v>
      </c>
      <c r="C94" s="249">
        <v>695</v>
      </c>
      <c r="D94" s="248" t="s">
        <v>1242</v>
      </c>
      <c r="E94" s="202">
        <v>283771</v>
      </c>
      <c r="F94" s="191">
        <v>731555896</v>
      </c>
      <c r="G94" s="248" t="s">
        <v>1449</v>
      </c>
      <c r="H94" s="191" t="s">
        <v>510</v>
      </c>
      <c r="I94" s="191">
        <v>585076</v>
      </c>
      <c r="J94" s="201" t="s">
        <v>278</v>
      </c>
      <c r="K94" s="205" t="s">
        <v>1654</v>
      </c>
    </row>
    <row r="95" spans="1:11" ht="15" customHeight="1" x14ac:dyDescent="0.2">
      <c r="A95" s="247">
        <v>283789</v>
      </c>
      <c r="B95" s="250" t="s">
        <v>1063</v>
      </c>
      <c r="C95" s="249">
        <v>742</v>
      </c>
      <c r="D95" s="248" t="s">
        <v>1243</v>
      </c>
      <c r="E95" s="202">
        <v>283789</v>
      </c>
      <c r="F95" s="191">
        <v>724178584</v>
      </c>
      <c r="G95" s="248" t="s">
        <v>1450</v>
      </c>
      <c r="H95" s="191" t="s">
        <v>510</v>
      </c>
      <c r="I95" s="191">
        <v>585092</v>
      </c>
      <c r="J95" s="201" t="s">
        <v>278</v>
      </c>
      <c r="K95" s="205" t="s">
        <v>1655</v>
      </c>
    </row>
    <row r="96" spans="1:11" ht="15" customHeight="1" x14ac:dyDescent="0.2">
      <c r="A96" s="247">
        <v>283801</v>
      </c>
      <c r="B96" s="250" t="s">
        <v>1064</v>
      </c>
      <c r="C96" s="249">
        <v>782</v>
      </c>
      <c r="D96" s="248" t="s">
        <v>1244</v>
      </c>
      <c r="E96" s="202">
        <v>283801</v>
      </c>
      <c r="F96" s="191">
        <v>725121092</v>
      </c>
      <c r="G96" s="248" t="s">
        <v>1451</v>
      </c>
      <c r="H96" s="191" t="s">
        <v>510</v>
      </c>
      <c r="I96" s="191">
        <v>585106</v>
      </c>
      <c r="J96" s="201" t="s">
        <v>278</v>
      </c>
      <c r="K96" s="205" t="s">
        <v>1656</v>
      </c>
    </row>
    <row r="97" spans="1:11" ht="15" customHeight="1" x14ac:dyDescent="0.2">
      <c r="A97" s="247">
        <v>283819</v>
      </c>
      <c r="B97" s="250" t="s">
        <v>1065</v>
      </c>
      <c r="C97" s="249">
        <v>5400</v>
      </c>
      <c r="D97" s="248" t="s">
        <v>1245</v>
      </c>
      <c r="E97" s="202">
        <v>283819</v>
      </c>
      <c r="F97" s="191">
        <v>608983335</v>
      </c>
      <c r="G97" s="248" t="s">
        <v>1452</v>
      </c>
      <c r="H97" s="191" t="s">
        <v>510</v>
      </c>
      <c r="I97" s="191">
        <v>585114</v>
      </c>
      <c r="J97" s="201" t="s">
        <v>278</v>
      </c>
      <c r="K97" s="205" t="s">
        <v>1657</v>
      </c>
    </row>
    <row r="98" spans="1:11" ht="15" customHeight="1" x14ac:dyDescent="0.2">
      <c r="A98" s="247">
        <v>568511</v>
      </c>
      <c r="B98" s="250" t="s">
        <v>1066</v>
      </c>
      <c r="C98" s="249">
        <v>504</v>
      </c>
      <c r="D98" s="248" t="s">
        <v>1246</v>
      </c>
      <c r="E98" s="202">
        <v>568511</v>
      </c>
      <c r="F98" s="191">
        <v>724178669</v>
      </c>
      <c r="G98" s="248" t="s">
        <v>1453</v>
      </c>
      <c r="H98" s="191" t="s">
        <v>510</v>
      </c>
      <c r="I98" s="191">
        <v>585131</v>
      </c>
      <c r="J98" s="201" t="s">
        <v>278</v>
      </c>
      <c r="K98" s="205" t="s">
        <v>1658</v>
      </c>
    </row>
    <row r="99" spans="1:11" ht="15" customHeight="1" x14ac:dyDescent="0.2">
      <c r="A99" s="247">
        <v>283843</v>
      </c>
      <c r="B99" s="250" t="s">
        <v>1067</v>
      </c>
      <c r="C99" s="249">
        <v>768</v>
      </c>
      <c r="D99" s="248" t="s">
        <v>1247</v>
      </c>
      <c r="E99" s="202">
        <v>283843</v>
      </c>
      <c r="F99" s="191">
        <v>606710977</v>
      </c>
      <c r="G99" s="248" t="s">
        <v>1454</v>
      </c>
      <c r="H99" s="191" t="s">
        <v>510</v>
      </c>
      <c r="I99" s="191">
        <v>585149</v>
      </c>
      <c r="J99" s="201" t="s">
        <v>278</v>
      </c>
      <c r="K99" s="205" t="s">
        <v>1659</v>
      </c>
    </row>
    <row r="100" spans="1:11" ht="15" customHeight="1" x14ac:dyDescent="0.2">
      <c r="A100" s="247">
        <v>568520</v>
      </c>
      <c r="B100" s="250" t="s">
        <v>561</v>
      </c>
      <c r="C100" s="249">
        <v>206</v>
      </c>
      <c r="D100" s="248" t="s">
        <v>663</v>
      </c>
      <c r="E100" s="202">
        <v>568520</v>
      </c>
      <c r="F100" s="191">
        <v>724179044</v>
      </c>
      <c r="G100" s="248" t="s">
        <v>866</v>
      </c>
      <c r="H100" s="191" t="s">
        <v>510</v>
      </c>
      <c r="I100" s="191">
        <v>585157</v>
      </c>
      <c r="J100" s="201" t="s">
        <v>278</v>
      </c>
      <c r="K100" s="205" t="s">
        <v>766</v>
      </c>
    </row>
    <row r="101" spans="1:11" ht="15" customHeight="1" x14ac:dyDescent="0.2">
      <c r="A101" s="247">
        <v>568538</v>
      </c>
      <c r="B101" s="250" t="s">
        <v>571</v>
      </c>
      <c r="C101" s="249">
        <v>247</v>
      </c>
      <c r="D101" s="248" t="s">
        <v>673</v>
      </c>
      <c r="E101" s="202">
        <v>568538</v>
      </c>
      <c r="F101" s="191">
        <v>777922898</v>
      </c>
      <c r="G101" s="248" t="s">
        <v>876</v>
      </c>
      <c r="H101" s="191" t="s">
        <v>510</v>
      </c>
      <c r="I101" s="191">
        <v>585165</v>
      </c>
      <c r="J101" s="201" t="s">
        <v>278</v>
      </c>
      <c r="K101" s="205" t="s">
        <v>776</v>
      </c>
    </row>
    <row r="102" spans="1:11" ht="15" customHeight="1" x14ac:dyDescent="0.2">
      <c r="A102" s="247">
        <v>283878</v>
      </c>
      <c r="B102" s="250" t="s">
        <v>1068</v>
      </c>
      <c r="C102" s="249">
        <v>709</v>
      </c>
      <c r="D102" s="248" t="s">
        <v>1248</v>
      </c>
      <c r="E102" s="202">
        <v>283878</v>
      </c>
      <c r="F102" s="191">
        <v>724179298</v>
      </c>
      <c r="G102" s="248" t="s">
        <v>1455</v>
      </c>
      <c r="H102" s="191" t="s">
        <v>510</v>
      </c>
      <c r="I102" s="191">
        <v>585173</v>
      </c>
      <c r="J102" s="201" t="s">
        <v>278</v>
      </c>
      <c r="K102" s="205" t="s">
        <v>1660</v>
      </c>
    </row>
    <row r="103" spans="1:11" ht="15" customHeight="1" x14ac:dyDescent="0.2">
      <c r="A103" s="247">
        <v>283886</v>
      </c>
      <c r="B103" s="250" t="s">
        <v>1069</v>
      </c>
      <c r="C103" s="249">
        <v>604</v>
      </c>
      <c r="D103" s="248" t="s">
        <v>1249</v>
      </c>
      <c r="E103" s="202">
        <v>283886</v>
      </c>
      <c r="F103" s="191">
        <v>725121099</v>
      </c>
      <c r="G103" s="248" t="s">
        <v>1456</v>
      </c>
      <c r="H103" s="191" t="s">
        <v>510</v>
      </c>
      <c r="I103" s="191">
        <v>585181</v>
      </c>
      <c r="J103" s="201" t="s">
        <v>278</v>
      </c>
      <c r="K103" s="205" t="s">
        <v>1661</v>
      </c>
    </row>
    <row r="104" spans="1:11" x14ac:dyDescent="0.2">
      <c r="A104" s="247">
        <v>557889</v>
      </c>
      <c r="B104" s="250" t="s">
        <v>630</v>
      </c>
      <c r="C104" s="249">
        <v>449</v>
      </c>
      <c r="D104" s="248" t="s">
        <v>732</v>
      </c>
      <c r="E104" s="202">
        <v>557889</v>
      </c>
      <c r="F104" s="191">
        <v>725121100</v>
      </c>
      <c r="G104" s="248" t="s">
        <v>935</v>
      </c>
      <c r="H104" s="191" t="s">
        <v>510</v>
      </c>
      <c r="I104" s="191">
        <v>585190</v>
      </c>
      <c r="J104" s="201" t="s">
        <v>278</v>
      </c>
      <c r="K104" s="205" t="s">
        <v>835</v>
      </c>
    </row>
    <row r="105" spans="1:11" x14ac:dyDescent="0.2">
      <c r="A105" s="247">
        <v>568546</v>
      </c>
      <c r="B105" s="250" t="s">
        <v>604</v>
      </c>
      <c r="C105" s="249">
        <v>364</v>
      </c>
      <c r="D105" s="248" t="s">
        <v>706</v>
      </c>
      <c r="E105" s="202">
        <v>568546</v>
      </c>
      <c r="F105" s="191">
        <v>607007593</v>
      </c>
      <c r="G105" s="248" t="s">
        <v>909</v>
      </c>
      <c r="H105" s="191" t="s">
        <v>510</v>
      </c>
      <c r="I105" s="191">
        <v>585203</v>
      </c>
      <c r="J105" s="201" t="s">
        <v>278</v>
      </c>
      <c r="K105" s="205" t="s">
        <v>809</v>
      </c>
    </row>
    <row r="106" spans="1:11" x14ac:dyDescent="0.2">
      <c r="A106" s="247">
        <v>283916</v>
      </c>
      <c r="B106" s="250" t="s">
        <v>280</v>
      </c>
      <c r="C106" s="249">
        <v>3834</v>
      </c>
      <c r="D106" s="248" t="s">
        <v>1250</v>
      </c>
      <c r="E106" s="202">
        <v>283916</v>
      </c>
      <c r="F106" s="191">
        <v>724179041</v>
      </c>
      <c r="G106" s="248" t="s">
        <v>1457</v>
      </c>
      <c r="H106" s="191" t="s">
        <v>510</v>
      </c>
      <c r="I106" s="191">
        <v>585211</v>
      </c>
      <c r="J106" s="201" t="s">
        <v>278</v>
      </c>
      <c r="K106" s="205" t="s">
        <v>1662</v>
      </c>
    </row>
    <row r="107" spans="1:11" x14ac:dyDescent="0.2">
      <c r="A107" s="247">
        <v>283932</v>
      </c>
      <c r="B107" s="250" t="s">
        <v>281</v>
      </c>
      <c r="C107" s="249">
        <v>2029</v>
      </c>
      <c r="D107" s="248" t="s">
        <v>1251</v>
      </c>
      <c r="E107" s="202">
        <v>283932</v>
      </c>
      <c r="F107" s="191">
        <v>724179299</v>
      </c>
      <c r="G107" s="248" t="s">
        <v>1458</v>
      </c>
      <c r="H107" s="191" t="s">
        <v>510</v>
      </c>
      <c r="I107" s="191">
        <v>585220</v>
      </c>
      <c r="J107" s="201" t="s">
        <v>278</v>
      </c>
      <c r="K107" s="205" t="s">
        <v>1663</v>
      </c>
    </row>
    <row r="108" spans="1:11" x14ac:dyDescent="0.2">
      <c r="A108" s="247">
        <v>837288</v>
      </c>
      <c r="B108" s="250" t="s">
        <v>545</v>
      </c>
      <c r="C108" s="249">
        <v>82</v>
      </c>
      <c r="D108" s="248" t="s">
        <v>647</v>
      </c>
      <c r="E108" s="202">
        <v>837288</v>
      </c>
      <c r="F108" s="191">
        <v>737665519</v>
      </c>
      <c r="G108" s="248" t="s">
        <v>850</v>
      </c>
      <c r="H108" s="191" t="s">
        <v>510</v>
      </c>
      <c r="I108" s="191">
        <v>585238</v>
      </c>
      <c r="J108" s="201" t="s">
        <v>278</v>
      </c>
      <c r="K108" s="205" t="s">
        <v>750</v>
      </c>
    </row>
    <row r="109" spans="1:11" x14ac:dyDescent="0.2">
      <c r="A109" s="247">
        <v>568554</v>
      </c>
      <c r="B109" s="250" t="s">
        <v>1070</v>
      </c>
      <c r="C109" s="249">
        <v>608</v>
      </c>
      <c r="D109" s="248" t="s">
        <v>1252</v>
      </c>
      <c r="E109" s="202">
        <v>568554</v>
      </c>
      <c r="F109" s="191">
        <v>605987367</v>
      </c>
      <c r="G109" s="248" t="s">
        <v>1459</v>
      </c>
      <c r="H109" s="191" t="s">
        <v>510</v>
      </c>
      <c r="I109" s="191">
        <v>585246</v>
      </c>
      <c r="J109" s="201" t="s">
        <v>278</v>
      </c>
      <c r="K109" s="205" t="s">
        <v>1664</v>
      </c>
    </row>
    <row r="110" spans="1:11" x14ac:dyDescent="0.2">
      <c r="A110" s="247">
        <v>568562</v>
      </c>
      <c r="B110" s="250" t="s">
        <v>1071</v>
      </c>
      <c r="C110" s="249">
        <v>571</v>
      </c>
      <c r="D110" s="248" t="s">
        <v>1253</v>
      </c>
      <c r="E110" s="202">
        <v>568562</v>
      </c>
      <c r="F110" s="191">
        <v>725121105</v>
      </c>
      <c r="G110" s="248" t="s">
        <v>1460</v>
      </c>
      <c r="H110" s="191" t="s">
        <v>510</v>
      </c>
      <c r="I110" s="191">
        <v>585254</v>
      </c>
      <c r="J110" s="201" t="s">
        <v>278</v>
      </c>
      <c r="K110" s="205" t="s">
        <v>1665</v>
      </c>
    </row>
    <row r="111" spans="1:11" x14ac:dyDescent="0.2">
      <c r="A111" s="247">
        <v>568571</v>
      </c>
      <c r="B111" s="250" t="s">
        <v>637</v>
      </c>
      <c r="C111" s="249">
        <v>469</v>
      </c>
      <c r="D111" s="248" t="s">
        <v>740</v>
      </c>
      <c r="E111" s="202">
        <v>568571</v>
      </c>
      <c r="F111" s="191">
        <v>724178551</v>
      </c>
      <c r="G111" s="248" t="s">
        <v>943</v>
      </c>
      <c r="H111" s="191" t="s">
        <v>510</v>
      </c>
      <c r="I111" s="191">
        <v>585262</v>
      </c>
      <c r="J111" s="201" t="s">
        <v>278</v>
      </c>
      <c r="K111" s="205" t="s">
        <v>842</v>
      </c>
    </row>
    <row r="112" spans="1:11" x14ac:dyDescent="0.2">
      <c r="A112" s="247">
        <v>283983</v>
      </c>
      <c r="B112" s="250" t="s">
        <v>1072</v>
      </c>
      <c r="C112" s="249">
        <v>519</v>
      </c>
      <c r="D112" s="248" t="s">
        <v>1254</v>
      </c>
      <c r="E112" s="202">
        <v>283983</v>
      </c>
      <c r="F112" s="191">
        <v>724179344</v>
      </c>
      <c r="G112" s="248" t="s">
        <v>1461</v>
      </c>
      <c r="H112" s="191" t="s">
        <v>510</v>
      </c>
      <c r="I112" s="191">
        <v>585271</v>
      </c>
      <c r="J112" s="201" t="s">
        <v>278</v>
      </c>
      <c r="K112" s="205" t="s">
        <v>1666</v>
      </c>
    </row>
    <row r="113" spans="1:11" x14ac:dyDescent="0.2">
      <c r="A113" s="247">
        <v>283991</v>
      </c>
      <c r="B113" s="250" t="s">
        <v>1073</v>
      </c>
      <c r="C113" s="249">
        <v>1304</v>
      </c>
      <c r="D113" s="248" t="s">
        <v>1255</v>
      </c>
      <c r="E113" s="202">
        <v>283991</v>
      </c>
      <c r="F113" s="191">
        <v>604534871</v>
      </c>
      <c r="G113" s="248" t="s">
        <v>1462</v>
      </c>
      <c r="H113" s="191" t="s">
        <v>510</v>
      </c>
      <c r="I113" s="191">
        <v>585289</v>
      </c>
      <c r="J113" s="201" t="s">
        <v>278</v>
      </c>
      <c r="K113" s="205" t="s">
        <v>1667</v>
      </c>
    </row>
    <row r="114" spans="1:11" x14ac:dyDescent="0.2">
      <c r="A114" s="247">
        <v>284017</v>
      </c>
      <c r="B114" s="250" t="s">
        <v>1074</v>
      </c>
      <c r="C114" s="249">
        <v>948</v>
      </c>
      <c r="D114" s="248" t="s">
        <v>1256</v>
      </c>
      <c r="E114" s="202">
        <v>284017</v>
      </c>
      <c r="F114" s="191">
        <v>603581256</v>
      </c>
      <c r="G114" s="248" t="s">
        <v>1463</v>
      </c>
      <c r="H114" s="191" t="s">
        <v>510</v>
      </c>
      <c r="I114" s="191">
        <v>585301</v>
      </c>
      <c r="J114" s="201" t="s">
        <v>278</v>
      </c>
      <c r="K114" s="205" t="s">
        <v>1668</v>
      </c>
    </row>
    <row r="115" spans="1:11" x14ac:dyDescent="0.2">
      <c r="A115" s="247">
        <v>837300</v>
      </c>
      <c r="B115" s="250" t="s">
        <v>582</v>
      </c>
      <c r="C115" s="249">
        <v>275</v>
      </c>
      <c r="D115" s="248" t="s">
        <v>684</v>
      </c>
      <c r="E115" s="202">
        <v>837300</v>
      </c>
      <c r="F115" s="191">
        <v>736654616</v>
      </c>
      <c r="G115" s="248" t="s">
        <v>887</v>
      </c>
      <c r="H115" s="191" t="s">
        <v>510</v>
      </c>
      <c r="I115" s="191">
        <v>585319</v>
      </c>
      <c r="J115" s="201" t="s">
        <v>278</v>
      </c>
      <c r="K115" s="205" t="s">
        <v>787</v>
      </c>
    </row>
    <row r="116" spans="1:11" x14ac:dyDescent="0.2">
      <c r="A116" s="247">
        <v>226238</v>
      </c>
      <c r="B116" s="250" t="s">
        <v>587</v>
      </c>
      <c r="C116" s="249">
        <v>303</v>
      </c>
      <c r="D116" s="248" t="s">
        <v>689</v>
      </c>
      <c r="E116" s="202">
        <v>226238</v>
      </c>
      <c r="F116" s="191">
        <v>733335148</v>
      </c>
      <c r="G116" s="248" t="s">
        <v>892</v>
      </c>
      <c r="H116" s="191" t="s">
        <v>510</v>
      </c>
      <c r="I116" s="191">
        <v>585327</v>
      </c>
      <c r="J116" s="201" t="s">
        <v>278</v>
      </c>
      <c r="K116" s="205" t="s">
        <v>792</v>
      </c>
    </row>
    <row r="117" spans="1:11" x14ac:dyDescent="0.2">
      <c r="A117" s="247">
        <v>284050</v>
      </c>
      <c r="B117" s="250" t="s">
        <v>1075</v>
      </c>
      <c r="C117" s="249">
        <v>1030</v>
      </c>
      <c r="D117" s="248" t="s">
        <v>1257</v>
      </c>
      <c r="E117" s="202">
        <v>284050</v>
      </c>
      <c r="F117" s="191">
        <v>731440490</v>
      </c>
      <c r="G117" s="248" t="s">
        <v>1464</v>
      </c>
      <c r="H117" s="191" t="s">
        <v>510</v>
      </c>
      <c r="I117" s="191">
        <v>585343</v>
      </c>
      <c r="J117" s="201" t="s">
        <v>278</v>
      </c>
      <c r="K117" s="205" t="s">
        <v>1669</v>
      </c>
    </row>
    <row r="118" spans="1:11" x14ac:dyDescent="0.2">
      <c r="A118" s="247">
        <v>304069</v>
      </c>
      <c r="B118" s="250" t="s">
        <v>618</v>
      </c>
      <c r="C118" s="249">
        <v>426</v>
      </c>
      <c r="D118" s="248" t="s">
        <v>720</v>
      </c>
      <c r="E118" s="202">
        <v>304069</v>
      </c>
      <c r="F118" s="191">
        <v>724179027</v>
      </c>
      <c r="G118" s="248" t="s">
        <v>923</v>
      </c>
      <c r="H118" s="191" t="s">
        <v>510</v>
      </c>
      <c r="I118" s="191">
        <v>585432</v>
      </c>
      <c r="J118" s="201" t="s">
        <v>278</v>
      </c>
      <c r="K118" s="205" t="s">
        <v>823</v>
      </c>
    </row>
    <row r="119" spans="1:11" x14ac:dyDescent="0.2">
      <c r="A119" s="247">
        <v>284157</v>
      </c>
      <c r="B119" s="250" t="s">
        <v>1076</v>
      </c>
      <c r="C119" s="249">
        <v>716</v>
      </c>
      <c r="D119" s="248" t="s">
        <v>1258</v>
      </c>
      <c r="E119" s="202">
        <v>284157</v>
      </c>
      <c r="F119" s="191">
        <v>604521157</v>
      </c>
      <c r="G119" s="248" t="s">
        <v>1465</v>
      </c>
      <c r="H119" s="191" t="s">
        <v>510</v>
      </c>
      <c r="I119" s="191">
        <v>585441</v>
      </c>
      <c r="J119" s="201" t="s">
        <v>278</v>
      </c>
      <c r="K119" s="205" t="s">
        <v>1670</v>
      </c>
    </row>
    <row r="120" spans="1:11" x14ac:dyDescent="0.2">
      <c r="A120" s="247">
        <v>284165</v>
      </c>
      <c r="B120" s="250" t="s">
        <v>1077</v>
      </c>
      <c r="C120" s="249">
        <v>5029</v>
      </c>
      <c r="D120" s="248" t="s">
        <v>1259</v>
      </c>
      <c r="E120" s="202">
        <v>284165</v>
      </c>
      <c r="F120" s="191">
        <v>731669606</v>
      </c>
      <c r="G120" s="248" t="s">
        <v>1466</v>
      </c>
      <c r="H120" s="191" t="s">
        <v>510</v>
      </c>
      <c r="I120" s="191">
        <v>585459</v>
      </c>
      <c r="J120" s="201" t="s">
        <v>278</v>
      </c>
      <c r="K120" s="205" t="s">
        <v>1671</v>
      </c>
    </row>
    <row r="121" spans="1:11" x14ac:dyDescent="0.2">
      <c r="A121" s="247">
        <v>284173</v>
      </c>
      <c r="B121" s="250" t="s">
        <v>1078</v>
      </c>
      <c r="C121" s="249">
        <v>1793</v>
      </c>
      <c r="D121" s="248" t="s">
        <v>1260</v>
      </c>
      <c r="E121" s="202">
        <v>284173</v>
      </c>
      <c r="F121" s="191">
        <v>606690346</v>
      </c>
      <c r="G121" s="248" t="s">
        <v>1467</v>
      </c>
      <c r="H121" s="191" t="s">
        <v>510</v>
      </c>
      <c r="I121" s="191">
        <v>585467</v>
      </c>
      <c r="J121" s="201" t="s">
        <v>278</v>
      </c>
      <c r="K121" s="205" t="s">
        <v>1672</v>
      </c>
    </row>
    <row r="122" spans="1:11" x14ac:dyDescent="0.2">
      <c r="A122" s="247">
        <v>568601</v>
      </c>
      <c r="B122" s="250" t="s">
        <v>622</v>
      </c>
      <c r="C122" s="249">
        <v>432</v>
      </c>
      <c r="D122" s="248" t="s">
        <v>724</v>
      </c>
      <c r="E122" s="202">
        <v>568601</v>
      </c>
      <c r="F122" s="191">
        <v>737742456</v>
      </c>
      <c r="G122" s="248" t="s">
        <v>927</v>
      </c>
      <c r="H122" s="191" t="s">
        <v>510</v>
      </c>
      <c r="I122" s="191">
        <v>585483</v>
      </c>
      <c r="J122" s="201" t="s">
        <v>278</v>
      </c>
      <c r="K122" s="205" t="s">
        <v>827</v>
      </c>
    </row>
    <row r="123" spans="1:11" x14ac:dyDescent="0.2">
      <c r="A123" s="247">
        <v>568651</v>
      </c>
      <c r="B123" s="250" t="s">
        <v>1079</v>
      </c>
      <c r="C123" s="249">
        <v>702</v>
      </c>
      <c r="D123" s="248" t="s">
        <v>1261</v>
      </c>
      <c r="E123" s="202">
        <v>568651</v>
      </c>
      <c r="F123" s="191">
        <v>770197196</v>
      </c>
      <c r="G123" s="248" t="s">
        <v>1468</v>
      </c>
      <c r="H123" s="191" t="s">
        <v>510</v>
      </c>
      <c r="I123" s="191">
        <v>585491</v>
      </c>
      <c r="J123" s="201" t="s">
        <v>278</v>
      </c>
      <c r="K123" s="205" t="s">
        <v>1673</v>
      </c>
    </row>
    <row r="124" spans="1:11" x14ac:dyDescent="0.2">
      <c r="A124" s="247">
        <v>284211</v>
      </c>
      <c r="B124" s="250" t="s">
        <v>1080</v>
      </c>
      <c r="C124" s="249">
        <v>722</v>
      </c>
      <c r="D124" s="248" t="s">
        <v>1262</v>
      </c>
      <c r="E124" s="202">
        <v>284211</v>
      </c>
      <c r="F124" s="191">
        <v>725121125</v>
      </c>
      <c r="G124" s="248" t="s">
        <v>1469</v>
      </c>
      <c r="H124" s="191" t="s">
        <v>510</v>
      </c>
      <c r="I124" s="191">
        <v>585505</v>
      </c>
      <c r="J124" s="201" t="s">
        <v>278</v>
      </c>
      <c r="K124" s="205" t="s">
        <v>1674</v>
      </c>
    </row>
    <row r="125" spans="1:11" x14ac:dyDescent="0.2">
      <c r="A125" s="247">
        <v>284220</v>
      </c>
      <c r="B125" s="250" t="s">
        <v>1081</v>
      </c>
      <c r="C125" s="249">
        <v>7043</v>
      </c>
      <c r="D125" s="248" t="s">
        <v>1263</v>
      </c>
      <c r="E125" s="202">
        <v>284220</v>
      </c>
      <c r="F125" s="191">
        <v>737230577</v>
      </c>
      <c r="G125" s="248" t="s">
        <v>1470</v>
      </c>
      <c r="H125" s="191" t="s">
        <v>510</v>
      </c>
      <c r="I125" s="191">
        <v>585513</v>
      </c>
      <c r="J125" s="201" t="s">
        <v>278</v>
      </c>
      <c r="K125" s="205" t="s">
        <v>1675</v>
      </c>
    </row>
    <row r="126" spans="1:11" x14ac:dyDescent="0.2">
      <c r="A126" s="247">
        <v>226220</v>
      </c>
      <c r="B126" s="250" t="s">
        <v>1082</v>
      </c>
      <c r="C126" s="249">
        <v>685</v>
      </c>
      <c r="D126" s="248" t="s">
        <v>1264</v>
      </c>
      <c r="E126" s="202">
        <v>226220</v>
      </c>
      <c r="F126" s="191">
        <v>775973779</v>
      </c>
      <c r="G126" s="248" t="s">
        <v>1471</v>
      </c>
      <c r="H126" s="191" t="s">
        <v>510</v>
      </c>
      <c r="I126" s="191">
        <v>585521</v>
      </c>
      <c r="J126" s="201" t="s">
        <v>278</v>
      </c>
      <c r="K126" s="205" t="s">
        <v>1676</v>
      </c>
    </row>
    <row r="127" spans="1:11" x14ac:dyDescent="0.2">
      <c r="A127" s="247">
        <v>284246</v>
      </c>
      <c r="B127" s="250" t="s">
        <v>1083</v>
      </c>
      <c r="C127" s="249">
        <v>1358</v>
      </c>
      <c r="D127" s="248" t="s">
        <v>1265</v>
      </c>
      <c r="E127" s="202">
        <v>284246</v>
      </c>
      <c r="F127" s="191">
        <v>603895970</v>
      </c>
      <c r="G127" s="248" t="s">
        <v>1472</v>
      </c>
      <c r="H127" s="191" t="s">
        <v>510</v>
      </c>
      <c r="I127" s="191">
        <v>585530</v>
      </c>
      <c r="J127" s="201" t="s">
        <v>278</v>
      </c>
      <c r="K127" s="205" t="s">
        <v>1677</v>
      </c>
    </row>
    <row r="128" spans="1:11" x14ac:dyDescent="0.2">
      <c r="A128" s="247">
        <v>226211</v>
      </c>
      <c r="B128" s="250" t="s">
        <v>1084</v>
      </c>
      <c r="C128" s="249">
        <v>675</v>
      </c>
      <c r="D128" s="248" t="s">
        <v>1266</v>
      </c>
      <c r="E128" s="202">
        <v>226211</v>
      </c>
      <c r="F128" s="191">
        <v>603221287</v>
      </c>
      <c r="G128" s="248" t="s">
        <v>1473</v>
      </c>
      <c r="H128" s="191" t="s">
        <v>510</v>
      </c>
      <c r="I128" s="191">
        <v>585548</v>
      </c>
      <c r="J128" s="201" t="s">
        <v>278</v>
      </c>
      <c r="K128" s="205" t="s">
        <v>1678</v>
      </c>
    </row>
    <row r="129" spans="1:11" x14ac:dyDescent="0.2">
      <c r="A129" s="247">
        <v>568660</v>
      </c>
      <c r="B129" s="250" t="s">
        <v>628</v>
      </c>
      <c r="C129" s="249">
        <v>448</v>
      </c>
      <c r="D129" s="248" t="s">
        <v>730</v>
      </c>
      <c r="E129" s="202">
        <v>568660</v>
      </c>
      <c r="F129" s="191">
        <v>603844550</v>
      </c>
      <c r="G129" s="248" t="s">
        <v>933</v>
      </c>
      <c r="H129" s="191" t="s">
        <v>510</v>
      </c>
      <c r="I129" s="191">
        <v>585556</v>
      </c>
      <c r="J129" s="201" t="s">
        <v>278</v>
      </c>
      <c r="K129" s="205" t="s">
        <v>833</v>
      </c>
    </row>
    <row r="130" spans="1:11" x14ac:dyDescent="0.2">
      <c r="A130" s="247">
        <v>284301</v>
      </c>
      <c r="B130" s="250" t="s">
        <v>1085</v>
      </c>
      <c r="C130" s="249">
        <v>17401</v>
      </c>
      <c r="D130" s="248" t="s">
        <v>1267</v>
      </c>
      <c r="E130" s="202">
        <v>284301</v>
      </c>
      <c r="F130" s="191">
        <v>720355968</v>
      </c>
      <c r="G130" s="248" t="s">
        <v>1474</v>
      </c>
      <c r="H130" s="191" t="s">
        <v>510</v>
      </c>
      <c r="I130" s="191">
        <v>585599</v>
      </c>
      <c r="J130" s="201" t="s">
        <v>278</v>
      </c>
      <c r="K130" s="205" t="s">
        <v>1679</v>
      </c>
    </row>
    <row r="131" spans="1:11" x14ac:dyDescent="0.2">
      <c r="A131" s="247">
        <v>544493</v>
      </c>
      <c r="B131" s="250" t="s">
        <v>596</v>
      </c>
      <c r="C131" s="249">
        <v>322</v>
      </c>
      <c r="D131" s="248" t="s">
        <v>698</v>
      </c>
      <c r="E131" s="202">
        <v>544493</v>
      </c>
      <c r="F131" s="191">
        <v>602572382</v>
      </c>
      <c r="G131" s="248" t="s">
        <v>901</v>
      </c>
      <c r="H131" s="191" t="s">
        <v>510</v>
      </c>
      <c r="I131" s="191">
        <v>585611</v>
      </c>
      <c r="J131" s="201" t="s">
        <v>278</v>
      </c>
      <c r="K131" s="205" t="s">
        <v>801</v>
      </c>
    </row>
    <row r="132" spans="1:11" x14ac:dyDescent="0.2">
      <c r="A132" s="247">
        <v>284378</v>
      </c>
      <c r="B132" s="250" t="s">
        <v>1086</v>
      </c>
      <c r="C132" s="249">
        <v>781</v>
      </c>
      <c r="D132" s="248" t="s">
        <v>1268</v>
      </c>
      <c r="E132" s="202">
        <v>284378</v>
      </c>
      <c r="F132" s="191">
        <v>724178586</v>
      </c>
      <c r="G132" s="248" t="s">
        <v>1475</v>
      </c>
      <c r="H132" s="191" t="s">
        <v>510</v>
      </c>
      <c r="I132" s="191">
        <v>585661</v>
      </c>
      <c r="J132" s="201" t="s">
        <v>278</v>
      </c>
      <c r="K132" s="205" t="s">
        <v>1680</v>
      </c>
    </row>
    <row r="133" spans="1:11" x14ac:dyDescent="0.2">
      <c r="A133" s="247">
        <v>284386</v>
      </c>
      <c r="B133" s="250" t="s">
        <v>1087</v>
      </c>
      <c r="C133" s="249">
        <v>829</v>
      </c>
      <c r="D133" s="248" t="s">
        <v>1269</v>
      </c>
      <c r="E133" s="202">
        <v>284386</v>
      </c>
      <c r="F133" s="191">
        <v>606540288</v>
      </c>
      <c r="G133" s="248" t="s">
        <v>1476</v>
      </c>
      <c r="H133" s="191" t="s">
        <v>510</v>
      </c>
      <c r="I133" s="191">
        <v>585670</v>
      </c>
      <c r="J133" s="201" t="s">
        <v>278</v>
      </c>
      <c r="K133" s="205" t="s">
        <v>1681</v>
      </c>
    </row>
    <row r="134" spans="1:11" x14ac:dyDescent="0.2">
      <c r="A134" s="247">
        <v>568716</v>
      </c>
      <c r="B134" s="250" t="s">
        <v>1088</v>
      </c>
      <c r="C134" s="249">
        <v>907</v>
      </c>
      <c r="D134" s="248" t="s">
        <v>1270</v>
      </c>
      <c r="E134" s="202">
        <v>568716</v>
      </c>
      <c r="F134" s="191">
        <v>725121141</v>
      </c>
      <c r="G134" s="248" t="s">
        <v>1477</v>
      </c>
      <c r="H134" s="191" t="s">
        <v>510</v>
      </c>
      <c r="I134" s="191">
        <v>585726</v>
      </c>
      <c r="J134" s="201" t="s">
        <v>278</v>
      </c>
      <c r="K134" s="205" t="s">
        <v>1682</v>
      </c>
    </row>
    <row r="135" spans="1:11" x14ac:dyDescent="0.2">
      <c r="A135" s="247">
        <v>568724</v>
      </c>
      <c r="B135" s="250" t="s">
        <v>1089</v>
      </c>
      <c r="C135" s="249">
        <v>666</v>
      </c>
      <c r="D135" s="248" t="s">
        <v>1271</v>
      </c>
      <c r="E135" s="202">
        <v>568724</v>
      </c>
      <c r="F135" s="191">
        <v>725121142</v>
      </c>
      <c r="G135" s="248" t="s">
        <v>1478</v>
      </c>
      <c r="H135" s="191" t="s">
        <v>510</v>
      </c>
      <c r="I135" s="191">
        <v>585734</v>
      </c>
      <c r="J135" s="201" t="s">
        <v>278</v>
      </c>
      <c r="K135" s="205" t="s">
        <v>1683</v>
      </c>
    </row>
    <row r="136" spans="1:11" x14ac:dyDescent="0.2">
      <c r="A136" s="247">
        <v>284459</v>
      </c>
      <c r="B136" s="250" t="s">
        <v>1090</v>
      </c>
      <c r="C136" s="249">
        <v>6184</v>
      </c>
      <c r="D136" s="248" t="s">
        <v>1272</v>
      </c>
      <c r="E136" s="202">
        <v>284459</v>
      </c>
      <c r="F136" s="191">
        <v>603708068</v>
      </c>
      <c r="G136" s="248" t="s">
        <v>1479</v>
      </c>
      <c r="H136" s="191" t="s">
        <v>510</v>
      </c>
      <c r="I136" s="191">
        <v>585751</v>
      </c>
      <c r="J136" s="201" t="s">
        <v>278</v>
      </c>
      <c r="K136" s="205" t="s">
        <v>1684</v>
      </c>
    </row>
    <row r="137" spans="1:11" x14ac:dyDescent="0.2">
      <c r="A137" s="247">
        <v>568732</v>
      </c>
      <c r="B137" s="250" t="s">
        <v>1091</v>
      </c>
      <c r="C137" s="249">
        <v>546</v>
      </c>
      <c r="D137" s="248" t="s">
        <v>1273</v>
      </c>
      <c r="E137" s="202">
        <v>568732</v>
      </c>
      <c r="F137" s="191">
        <v>605222767</v>
      </c>
      <c r="G137" s="248" t="s">
        <v>1480</v>
      </c>
      <c r="H137" s="191" t="s">
        <v>510</v>
      </c>
      <c r="I137" s="191">
        <v>585769</v>
      </c>
      <c r="J137" s="201" t="s">
        <v>278</v>
      </c>
      <c r="K137" s="205" t="s">
        <v>1685</v>
      </c>
    </row>
    <row r="138" spans="1:11" x14ac:dyDescent="0.2">
      <c r="A138" s="247">
        <v>284475</v>
      </c>
      <c r="B138" s="250" t="s">
        <v>279</v>
      </c>
      <c r="C138" s="249">
        <v>2945</v>
      </c>
      <c r="D138" s="248" t="s">
        <v>1274</v>
      </c>
      <c r="E138" s="202">
        <v>284475</v>
      </c>
      <c r="F138" s="191">
        <v>731555015</v>
      </c>
      <c r="G138" s="248" t="s">
        <v>1481</v>
      </c>
      <c r="H138" s="191" t="s">
        <v>510</v>
      </c>
      <c r="I138" s="191">
        <v>585777</v>
      </c>
      <c r="J138" s="201" t="s">
        <v>278</v>
      </c>
      <c r="K138" s="205" t="s">
        <v>1686</v>
      </c>
    </row>
    <row r="139" spans="1:11" x14ac:dyDescent="0.2">
      <c r="A139" s="247">
        <v>284491</v>
      </c>
      <c r="B139" s="250" t="s">
        <v>1092</v>
      </c>
      <c r="C139" s="249">
        <v>1642</v>
      </c>
      <c r="D139" s="248" t="s">
        <v>1275</v>
      </c>
      <c r="E139" s="202">
        <v>284491</v>
      </c>
      <c r="F139" s="191">
        <v>608622255</v>
      </c>
      <c r="G139" s="248" t="s">
        <v>1482</v>
      </c>
      <c r="H139" s="191" t="s">
        <v>510</v>
      </c>
      <c r="I139" s="191">
        <v>585793</v>
      </c>
      <c r="J139" s="201" t="s">
        <v>278</v>
      </c>
      <c r="K139" s="205" t="s">
        <v>1687</v>
      </c>
    </row>
    <row r="140" spans="1:11" x14ac:dyDescent="0.2">
      <c r="A140" s="247">
        <v>46276068</v>
      </c>
      <c r="B140" s="250" t="s">
        <v>635</v>
      </c>
      <c r="C140" s="249">
        <v>463</v>
      </c>
      <c r="D140" s="248" t="s">
        <v>738</v>
      </c>
      <c r="E140" s="202">
        <v>46276068</v>
      </c>
      <c r="F140" s="191">
        <v>739659550</v>
      </c>
      <c r="G140" s="248" t="s">
        <v>941</v>
      </c>
      <c r="H140" s="191" t="s">
        <v>510</v>
      </c>
      <c r="I140" s="191">
        <v>585807</v>
      </c>
      <c r="J140" s="201" t="s">
        <v>278</v>
      </c>
      <c r="K140" s="205" t="s">
        <v>840</v>
      </c>
    </row>
    <row r="141" spans="1:11" x14ac:dyDescent="0.2">
      <c r="A141" s="247">
        <v>837296</v>
      </c>
      <c r="B141" s="250" t="s">
        <v>580</v>
      </c>
      <c r="C141" s="249">
        <v>271</v>
      </c>
      <c r="D141" s="248" t="s">
        <v>682</v>
      </c>
      <c r="E141" s="202">
        <v>837296</v>
      </c>
      <c r="F141" s="191">
        <v>724180010</v>
      </c>
      <c r="G141" s="248" t="s">
        <v>885</v>
      </c>
      <c r="H141" s="191" t="s">
        <v>510</v>
      </c>
      <c r="I141" s="191">
        <v>585815</v>
      </c>
      <c r="J141" s="201" t="s">
        <v>278</v>
      </c>
      <c r="K141" s="205" t="s">
        <v>785</v>
      </c>
    </row>
    <row r="142" spans="1:11" x14ac:dyDescent="0.2">
      <c r="A142" s="247">
        <v>284556</v>
      </c>
      <c r="B142" s="250" t="s">
        <v>282</v>
      </c>
      <c r="C142" s="249">
        <v>2103</v>
      </c>
      <c r="D142" s="248" t="s">
        <v>1276</v>
      </c>
      <c r="E142" s="202">
        <v>284556</v>
      </c>
      <c r="F142" s="191">
        <v>737444469</v>
      </c>
      <c r="G142" s="248" t="s">
        <v>1483</v>
      </c>
      <c r="H142" s="191" t="s">
        <v>510</v>
      </c>
      <c r="I142" s="191">
        <v>585831</v>
      </c>
      <c r="J142" s="201" t="s">
        <v>278</v>
      </c>
      <c r="K142" s="205" t="s">
        <v>1688</v>
      </c>
    </row>
    <row r="143" spans="1:11" x14ac:dyDescent="0.2">
      <c r="A143" s="247">
        <v>284572</v>
      </c>
      <c r="B143" s="250" t="s">
        <v>283</v>
      </c>
      <c r="C143" s="249">
        <v>2439</v>
      </c>
      <c r="D143" s="248" t="s">
        <v>1277</v>
      </c>
      <c r="E143" s="202">
        <v>284572</v>
      </c>
      <c r="F143" s="191">
        <v>607647696</v>
      </c>
      <c r="G143" s="248" t="s">
        <v>1484</v>
      </c>
      <c r="H143" s="191" t="s">
        <v>510</v>
      </c>
      <c r="I143" s="191">
        <v>585858</v>
      </c>
      <c r="J143" s="201" t="s">
        <v>278</v>
      </c>
      <c r="K143" s="205" t="s">
        <v>1689</v>
      </c>
    </row>
    <row r="144" spans="1:11" x14ac:dyDescent="0.2">
      <c r="A144" s="247">
        <v>284581</v>
      </c>
      <c r="B144" s="250" t="s">
        <v>1093</v>
      </c>
      <c r="C144" s="249">
        <v>1178</v>
      </c>
      <c r="D144" s="248" t="s">
        <v>1278</v>
      </c>
      <c r="E144" s="202">
        <v>284581</v>
      </c>
      <c r="F144" s="191">
        <v>602511491</v>
      </c>
      <c r="G144" s="248" t="s">
        <v>1485</v>
      </c>
      <c r="H144" s="191" t="s">
        <v>510</v>
      </c>
      <c r="I144" s="191">
        <v>585866</v>
      </c>
      <c r="J144" s="201" t="s">
        <v>278</v>
      </c>
      <c r="K144" s="205" t="s">
        <v>1690</v>
      </c>
    </row>
    <row r="145" spans="1:11" x14ac:dyDescent="0.2">
      <c r="A145" s="247">
        <v>568759</v>
      </c>
      <c r="B145" s="250" t="s">
        <v>586</v>
      </c>
      <c r="C145" s="249">
        <v>298</v>
      </c>
      <c r="D145" s="248" t="s">
        <v>688</v>
      </c>
      <c r="E145" s="202">
        <v>568759</v>
      </c>
      <c r="F145" s="191">
        <v>603573554</v>
      </c>
      <c r="G145" s="248" t="s">
        <v>891</v>
      </c>
      <c r="H145" s="191" t="s">
        <v>510</v>
      </c>
      <c r="I145" s="191">
        <v>585874</v>
      </c>
      <c r="J145" s="201" t="s">
        <v>278</v>
      </c>
      <c r="K145" s="205" t="s">
        <v>791</v>
      </c>
    </row>
    <row r="146" spans="1:11" x14ac:dyDescent="0.2">
      <c r="A146" s="247">
        <v>284602</v>
      </c>
      <c r="B146" s="250" t="s">
        <v>1094</v>
      </c>
      <c r="C146" s="249">
        <v>1184</v>
      </c>
      <c r="D146" s="248" t="s">
        <v>1279</v>
      </c>
      <c r="E146" s="202">
        <v>284602</v>
      </c>
      <c r="F146" s="191">
        <v>607873837</v>
      </c>
      <c r="G146" s="248" t="s">
        <v>1486</v>
      </c>
      <c r="H146" s="191" t="s">
        <v>510</v>
      </c>
      <c r="I146" s="191">
        <v>585882</v>
      </c>
      <c r="J146" s="201" t="s">
        <v>278</v>
      </c>
      <c r="K146" s="205" t="s">
        <v>1691</v>
      </c>
    </row>
    <row r="147" spans="1:11" x14ac:dyDescent="0.2">
      <c r="A147" s="247">
        <v>284611</v>
      </c>
      <c r="B147" s="250" t="s">
        <v>1095</v>
      </c>
      <c r="C147" s="249">
        <v>4864</v>
      </c>
      <c r="D147" s="248" t="s">
        <v>1280</v>
      </c>
      <c r="E147" s="202">
        <v>284611</v>
      </c>
      <c r="F147" s="191">
        <v>603595752</v>
      </c>
      <c r="G147" s="248" t="s">
        <v>1487</v>
      </c>
      <c r="H147" s="191" t="s">
        <v>510</v>
      </c>
      <c r="I147" s="191">
        <v>585891</v>
      </c>
      <c r="J147" s="201" t="s">
        <v>278</v>
      </c>
      <c r="K147" s="205" t="s">
        <v>1692</v>
      </c>
    </row>
    <row r="148" spans="1:11" x14ac:dyDescent="0.2">
      <c r="A148" s="247">
        <v>284637</v>
      </c>
      <c r="B148" s="250" t="s">
        <v>1096</v>
      </c>
      <c r="C148" s="249">
        <v>725</v>
      </c>
      <c r="D148" s="248" t="s">
        <v>1281</v>
      </c>
      <c r="E148" s="202">
        <v>284637</v>
      </c>
      <c r="F148" s="191">
        <v>776165504</v>
      </c>
      <c r="G148" s="248" t="s">
        <v>1488</v>
      </c>
      <c r="H148" s="191" t="s">
        <v>510</v>
      </c>
      <c r="I148" s="191">
        <v>585912</v>
      </c>
      <c r="J148" s="201" t="s">
        <v>278</v>
      </c>
      <c r="K148" s="205" t="s">
        <v>1693</v>
      </c>
    </row>
    <row r="149" spans="1:11" x14ac:dyDescent="0.2">
      <c r="A149" s="247">
        <v>226203</v>
      </c>
      <c r="B149" s="250" t="s">
        <v>1097</v>
      </c>
      <c r="C149" s="249">
        <v>851</v>
      </c>
      <c r="D149" s="248" t="s">
        <v>1282</v>
      </c>
      <c r="E149" s="202">
        <v>226203</v>
      </c>
      <c r="F149" s="191">
        <v>723973267</v>
      </c>
      <c r="G149" s="248" t="s">
        <v>1489</v>
      </c>
      <c r="H149" s="191" t="s">
        <v>510</v>
      </c>
      <c r="I149" s="191">
        <v>585921</v>
      </c>
      <c r="J149" s="201" t="s">
        <v>278</v>
      </c>
      <c r="K149" s="205" t="s">
        <v>1694</v>
      </c>
    </row>
    <row r="150" spans="1:11" x14ac:dyDescent="0.2">
      <c r="A150" s="247">
        <v>284653</v>
      </c>
      <c r="B150" s="250" t="s">
        <v>1098</v>
      </c>
      <c r="C150" s="249">
        <v>4845</v>
      </c>
      <c r="D150" s="248" t="s">
        <v>1283</v>
      </c>
      <c r="E150" s="202">
        <v>284653</v>
      </c>
      <c r="F150" s="191">
        <v>724180006</v>
      </c>
      <c r="G150" s="248" t="s">
        <v>1490</v>
      </c>
      <c r="H150" s="191" t="s">
        <v>510</v>
      </c>
      <c r="I150" s="191">
        <v>585939</v>
      </c>
      <c r="J150" s="201" t="s">
        <v>278</v>
      </c>
      <c r="K150" s="205" t="s">
        <v>1695</v>
      </c>
    </row>
    <row r="151" spans="1:11" x14ac:dyDescent="0.2">
      <c r="A151" s="247">
        <v>284670</v>
      </c>
      <c r="B151" s="250" t="s">
        <v>1099</v>
      </c>
      <c r="C151" s="249">
        <v>1460</v>
      </c>
      <c r="D151" s="248" t="s">
        <v>1284</v>
      </c>
      <c r="E151" s="202">
        <v>284670</v>
      </c>
      <c r="F151" s="191">
        <v>725121157</v>
      </c>
      <c r="G151" s="248" t="s">
        <v>1491</v>
      </c>
      <c r="H151" s="191" t="s">
        <v>510</v>
      </c>
      <c r="I151" s="191">
        <v>585955</v>
      </c>
      <c r="J151" s="201" t="s">
        <v>278</v>
      </c>
      <c r="K151" s="205" t="s">
        <v>1696</v>
      </c>
    </row>
    <row r="152" spans="1:11" x14ac:dyDescent="0.2">
      <c r="A152" s="247">
        <v>568767</v>
      </c>
      <c r="B152" s="250" t="s">
        <v>617</v>
      </c>
      <c r="C152" s="249">
        <v>424</v>
      </c>
      <c r="D152" s="248" t="s">
        <v>719</v>
      </c>
      <c r="E152" s="202">
        <v>568767</v>
      </c>
      <c r="F152" s="191">
        <v>606619900</v>
      </c>
      <c r="G152" s="248" t="s">
        <v>922</v>
      </c>
      <c r="H152" s="191" t="s">
        <v>510</v>
      </c>
      <c r="I152" s="191">
        <v>585963</v>
      </c>
      <c r="J152" s="201" t="s">
        <v>278</v>
      </c>
      <c r="K152" s="205" t="s">
        <v>822</v>
      </c>
    </row>
    <row r="153" spans="1:11" x14ac:dyDescent="0.2">
      <c r="A153" s="247">
        <v>544507</v>
      </c>
      <c r="B153" s="250" t="s">
        <v>1100</v>
      </c>
      <c r="C153" s="249">
        <v>1147</v>
      </c>
      <c r="D153" s="248" t="s">
        <v>1285</v>
      </c>
      <c r="E153" s="202">
        <v>544507</v>
      </c>
      <c r="F153" s="191">
        <v>724182900</v>
      </c>
      <c r="G153" s="248" t="s">
        <v>1492</v>
      </c>
      <c r="H153" s="191" t="s">
        <v>510</v>
      </c>
      <c r="I153" s="191">
        <v>585971</v>
      </c>
      <c r="J153" s="201" t="s">
        <v>278</v>
      </c>
      <c r="K153" s="205" t="s">
        <v>1697</v>
      </c>
    </row>
    <row r="154" spans="1:11" x14ac:dyDescent="0.2">
      <c r="A154" s="247">
        <v>284700</v>
      </c>
      <c r="B154" s="250" t="s">
        <v>1101</v>
      </c>
      <c r="C154" s="249">
        <v>855</v>
      </c>
      <c r="D154" s="248" t="s">
        <v>1286</v>
      </c>
      <c r="E154" s="202">
        <v>284700</v>
      </c>
      <c r="F154" s="191">
        <v>606766008</v>
      </c>
      <c r="G154" s="248" t="s">
        <v>1493</v>
      </c>
      <c r="H154" s="191" t="s">
        <v>510</v>
      </c>
      <c r="I154" s="191">
        <v>585980</v>
      </c>
      <c r="J154" s="201" t="s">
        <v>278</v>
      </c>
      <c r="K154" s="205" t="s">
        <v>1698</v>
      </c>
    </row>
    <row r="155" spans="1:11" x14ac:dyDescent="0.2">
      <c r="A155" s="247">
        <v>284718</v>
      </c>
      <c r="B155" s="250" t="s">
        <v>1102</v>
      </c>
      <c r="C155" s="249">
        <v>1546</v>
      </c>
      <c r="D155" s="248" t="s">
        <v>1287</v>
      </c>
      <c r="E155" s="202">
        <v>284718</v>
      </c>
      <c r="F155" s="191">
        <v>777179331</v>
      </c>
      <c r="G155" s="248" t="s">
        <v>1494</v>
      </c>
      <c r="H155" s="191" t="s">
        <v>510</v>
      </c>
      <c r="I155" s="191">
        <v>585998</v>
      </c>
      <c r="J155" s="201" t="s">
        <v>278</v>
      </c>
      <c r="K155" s="205" t="s">
        <v>1699</v>
      </c>
    </row>
    <row r="156" spans="1:11" x14ac:dyDescent="0.2">
      <c r="A156" s="247">
        <v>284734</v>
      </c>
      <c r="B156" s="250" t="s">
        <v>1103</v>
      </c>
      <c r="C156" s="249">
        <v>1172</v>
      </c>
      <c r="D156" s="248" t="s">
        <v>1288</v>
      </c>
      <c r="E156" s="202">
        <v>284734</v>
      </c>
      <c r="F156" s="191">
        <v>602557444</v>
      </c>
      <c r="G156" s="248" t="s">
        <v>1495</v>
      </c>
      <c r="H156" s="191" t="s">
        <v>510</v>
      </c>
      <c r="I156" s="191">
        <v>586013</v>
      </c>
      <c r="J156" s="201" t="s">
        <v>278</v>
      </c>
      <c r="K156" s="205" t="s">
        <v>1700</v>
      </c>
    </row>
    <row r="157" spans="1:11" x14ac:dyDescent="0.2">
      <c r="A157" s="247">
        <v>46276084</v>
      </c>
      <c r="B157" s="250" t="s">
        <v>605</v>
      </c>
      <c r="C157" s="249">
        <v>365</v>
      </c>
      <c r="D157" s="248" t="s">
        <v>707</v>
      </c>
      <c r="E157" s="202">
        <v>46276084</v>
      </c>
      <c r="F157" s="191">
        <v>577341445</v>
      </c>
      <c r="G157" s="248" t="s">
        <v>910</v>
      </c>
      <c r="H157" s="191" t="s">
        <v>510</v>
      </c>
      <c r="I157" s="191">
        <v>586871</v>
      </c>
      <c r="J157" s="201" t="s">
        <v>278</v>
      </c>
      <c r="K157" s="205" t="s">
        <v>810</v>
      </c>
    </row>
    <row r="158" spans="1:11" x14ac:dyDescent="0.2">
      <c r="A158" s="247">
        <v>46276050</v>
      </c>
      <c r="B158" s="250" t="s">
        <v>570</v>
      </c>
      <c r="C158" s="249">
        <v>246</v>
      </c>
      <c r="D158" s="248" t="s">
        <v>672</v>
      </c>
      <c r="E158" s="202">
        <v>46276050</v>
      </c>
      <c r="F158" s="191">
        <v>739495983</v>
      </c>
      <c r="G158" s="248" t="s">
        <v>875</v>
      </c>
      <c r="H158" s="191" t="s">
        <v>510</v>
      </c>
      <c r="I158" s="191">
        <v>586919</v>
      </c>
      <c r="J158" s="201" t="s">
        <v>278</v>
      </c>
      <c r="K158" s="205" t="s">
        <v>775</v>
      </c>
    </row>
    <row r="159" spans="1:11" x14ac:dyDescent="0.2">
      <c r="A159" s="247">
        <v>46276041</v>
      </c>
      <c r="B159" s="250" t="s">
        <v>556</v>
      </c>
      <c r="C159" s="249">
        <v>192</v>
      </c>
      <c r="D159" s="248" t="s">
        <v>658</v>
      </c>
      <c r="E159" s="202">
        <v>46276041</v>
      </c>
      <c r="F159" s="191">
        <v>724895044</v>
      </c>
      <c r="G159" s="248" t="s">
        <v>861</v>
      </c>
      <c r="H159" s="191" t="s">
        <v>510</v>
      </c>
      <c r="I159" s="191">
        <v>586960</v>
      </c>
      <c r="J159" s="201" t="s">
        <v>278</v>
      </c>
      <c r="K159" s="205" t="s">
        <v>761</v>
      </c>
    </row>
    <row r="160" spans="1:11" x14ac:dyDescent="0.2">
      <c r="A160" s="247">
        <v>46276033</v>
      </c>
      <c r="B160" s="250" t="s">
        <v>563</v>
      </c>
      <c r="C160" s="249">
        <v>216</v>
      </c>
      <c r="D160" s="248" t="s">
        <v>665</v>
      </c>
      <c r="E160" s="202">
        <v>46276033</v>
      </c>
      <c r="F160" s="191">
        <v>724179287</v>
      </c>
      <c r="G160" s="248" t="s">
        <v>868</v>
      </c>
      <c r="H160" s="191" t="s">
        <v>510</v>
      </c>
      <c r="I160" s="191">
        <v>586994</v>
      </c>
      <c r="J160" s="201" t="s">
        <v>278</v>
      </c>
      <c r="K160" s="205" t="s">
        <v>768</v>
      </c>
    </row>
    <row r="161" spans="1:11" x14ac:dyDescent="0.2">
      <c r="A161" s="247">
        <v>46276076</v>
      </c>
      <c r="B161" s="250" t="s">
        <v>567</v>
      </c>
      <c r="C161" s="249">
        <v>231</v>
      </c>
      <c r="D161" s="248" t="s">
        <v>669</v>
      </c>
      <c r="E161" s="202">
        <v>46276076</v>
      </c>
      <c r="F161" s="191">
        <v>732408795</v>
      </c>
      <c r="G161" s="248" t="s">
        <v>872</v>
      </c>
      <c r="H161" s="191" t="s">
        <v>510</v>
      </c>
      <c r="I161" s="191">
        <v>587052</v>
      </c>
      <c r="J161" s="201" t="s">
        <v>278</v>
      </c>
      <c r="K161" s="205" t="s">
        <v>772</v>
      </c>
    </row>
    <row r="162" spans="1:11" x14ac:dyDescent="0.2">
      <c r="A162" s="247">
        <v>380857</v>
      </c>
      <c r="B162" s="250" t="s">
        <v>547</v>
      </c>
      <c r="C162" s="249">
        <v>145</v>
      </c>
      <c r="D162" s="248" t="s">
        <v>649</v>
      </c>
      <c r="E162" s="202">
        <v>380857</v>
      </c>
      <c r="F162" s="191">
        <v>724184623</v>
      </c>
      <c r="G162" s="248" t="s">
        <v>852</v>
      </c>
      <c r="H162" s="191" t="s">
        <v>507</v>
      </c>
      <c r="I162" s="191">
        <v>587257</v>
      </c>
      <c r="J162" s="201" t="s">
        <v>243</v>
      </c>
      <c r="K162" s="205" t="s">
        <v>752</v>
      </c>
    </row>
    <row r="163" spans="1:11" x14ac:dyDescent="0.2">
      <c r="A163" s="247">
        <v>380865</v>
      </c>
      <c r="B163" s="250" t="s">
        <v>576</v>
      </c>
      <c r="C163" s="249">
        <v>258</v>
      </c>
      <c r="D163" s="248" t="s">
        <v>678</v>
      </c>
      <c r="E163" s="202">
        <v>380865</v>
      </c>
      <c r="F163" s="191">
        <v>728423890</v>
      </c>
      <c r="G163" s="248" t="s">
        <v>881</v>
      </c>
      <c r="H163" s="191" t="s">
        <v>507</v>
      </c>
      <c r="I163" s="191">
        <v>587354</v>
      </c>
      <c r="J163" s="201" t="s">
        <v>243</v>
      </c>
      <c r="K163" s="205" t="s">
        <v>781</v>
      </c>
    </row>
    <row r="164" spans="1:11" x14ac:dyDescent="0.2">
      <c r="A164" s="247">
        <v>380849</v>
      </c>
      <c r="B164" s="250" t="s">
        <v>574</v>
      </c>
      <c r="C164" s="249">
        <v>252</v>
      </c>
      <c r="D164" s="248" t="s">
        <v>676</v>
      </c>
      <c r="E164" s="202">
        <v>380849</v>
      </c>
      <c r="F164" s="191">
        <v>602102455</v>
      </c>
      <c r="G164" s="248" t="s">
        <v>879</v>
      </c>
      <c r="H164" s="191" t="s">
        <v>507</v>
      </c>
      <c r="I164" s="191">
        <v>587397</v>
      </c>
      <c r="J164" s="201" t="s">
        <v>243</v>
      </c>
      <c r="K164" s="205" t="s">
        <v>779</v>
      </c>
    </row>
    <row r="165" spans="1:11" x14ac:dyDescent="0.2">
      <c r="A165" s="247">
        <v>287351</v>
      </c>
      <c r="B165" s="250" t="s">
        <v>243</v>
      </c>
      <c r="C165" s="249">
        <v>27917</v>
      </c>
      <c r="D165" s="248" t="s">
        <v>1289</v>
      </c>
      <c r="E165" s="202">
        <v>287351</v>
      </c>
      <c r="F165" s="191">
        <v>607004459</v>
      </c>
      <c r="G165" s="248" t="s">
        <v>1496</v>
      </c>
      <c r="H165" s="191" t="s">
        <v>507</v>
      </c>
      <c r="I165" s="191">
        <v>588296</v>
      </c>
      <c r="J165" s="201" t="s">
        <v>243</v>
      </c>
      <c r="K165" s="205" t="s">
        <v>1701</v>
      </c>
    </row>
    <row r="166" spans="1:11" x14ac:dyDescent="0.2">
      <c r="A166" s="247">
        <v>287024</v>
      </c>
      <c r="B166" s="250" t="s">
        <v>629</v>
      </c>
      <c r="C166" s="249">
        <v>448</v>
      </c>
      <c r="D166" s="248" t="s">
        <v>731</v>
      </c>
      <c r="E166" s="202">
        <v>287024</v>
      </c>
      <c r="F166" s="191">
        <v>724184271</v>
      </c>
      <c r="G166" s="248" t="s">
        <v>934</v>
      </c>
      <c r="H166" s="191" t="s">
        <v>507</v>
      </c>
      <c r="I166" s="191">
        <v>588300</v>
      </c>
      <c r="J166" s="201" t="s">
        <v>243</v>
      </c>
      <c r="K166" s="205" t="s">
        <v>834</v>
      </c>
    </row>
    <row r="167" spans="1:11" x14ac:dyDescent="0.2">
      <c r="A167" s="247">
        <v>287032</v>
      </c>
      <c r="B167" s="250" t="s">
        <v>597</v>
      </c>
      <c r="C167" s="249">
        <v>322</v>
      </c>
      <c r="D167" s="248" t="s">
        <v>699</v>
      </c>
      <c r="E167" s="202">
        <v>287032</v>
      </c>
      <c r="F167" s="191">
        <v>602787994</v>
      </c>
      <c r="G167" s="248" t="s">
        <v>902</v>
      </c>
      <c r="H167" s="191" t="s">
        <v>510</v>
      </c>
      <c r="I167" s="191">
        <v>588318</v>
      </c>
      <c r="J167" s="201" t="s">
        <v>278</v>
      </c>
      <c r="K167" s="205" t="s">
        <v>802</v>
      </c>
    </row>
    <row r="168" spans="1:11" x14ac:dyDescent="0.2">
      <c r="A168" s="247">
        <v>287041</v>
      </c>
      <c r="B168" s="250" t="s">
        <v>1104</v>
      </c>
      <c r="C168" s="249">
        <v>537</v>
      </c>
      <c r="D168" s="248" t="s">
        <v>1290</v>
      </c>
      <c r="E168" s="202">
        <v>287041</v>
      </c>
      <c r="F168" s="191">
        <v>602508469</v>
      </c>
      <c r="G168" s="248" t="s">
        <v>1497</v>
      </c>
      <c r="H168" s="191" t="s">
        <v>507</v>
      </c>
      <c r="I168" s="191">
        <v>588326</v>
      </c>
      <c r="J168" s="201" t="s">
        <v>243</v>
      </c>
      <c r="K168" s="205" t="s">
        <v>1702</v>
      </c>
    </row>
    <row r="169" spans="1:11" x14ac:dyDescent="0.2">
      <c r="A169" s="247">
        <v>287091</v>
      </c>
      <c r="B169" s="250" t="s">
        <v>610</v>
      </c>
      <c r="C169" s="249">
        <v>390</v>
      </c>
      <c r="D169" s="248" t="s">
        <v>712</v>
      </c>
      <c r="E169" s="202">
        <v>287091</v>
      </c>
      <c r="F169" s="191">
        <v>608440473</v>
      </c>
      <c r="G169" s="248" t="s">
        <v>915</v>
      </c>
      <c r="H169" s="191" t="s">
        <v>507</v>
      </c>
      <c r="I169" s="191">
        <v>588377</v>
      </c>
      <c r="J169" s="201" t="s">
        <v>243</v>
      </c>
      <c r="K169" s="205" t="s">
        <v>815</v>
      </c>
    </row>
    <row r="170" spans="1:11" x14ac:dyDescent="0.2">
      <c r="A170" s="247">
        <v>287105</v>
      </c>
      <c r="B170" s="250" t="s">
        <v>1105</v>
      </c>
      <c r="C170" s="249">
        <v>988</v>
      </c>
      <c r="D170" s="248" t="s">
        <v>1291</v>
      </c>
      <c r="E170" s="202">
        <v>287105</v>
      </c>
      <c r="F170" s="191">
        <v>602569853</v>
      </c>
      <c r="G170" s="248" t="s">
        <v>1498</v>
      </c>
      <c r="H170" s="191" t="s">
        <v>507</v>
      </c>
      <c r="I170" s="191">
        <v>588385</v>
      </c>
      <c r="J170" s="201" t="s">
        <v>243</v>
      </c>
      <c r="K170" s="205" t="s">
        <v>1703</v>
      </c>
    </row>
    <row r="171" spans="1:11" x14ac:dyDescent="0.2">
      <c r="A171" s="247">
        <v>287113</v>
      </c>
      <c r="B171" s="250" t="s">
        <v>1106</v>
      </c>
      <c r="C171" s="249">
        <v>8002</v>
      </c>
      <c r="D171" s="248" t="s">
        <v>1292</v>
      </c>
      <c r="E171" s="202">
        <v>287113</v>
      </c>
      <c r="F171" s="191">
        <v>608729525</v>
      </c>
      <c r="G171" s="248" t="s">
        <v>1499</v>
      </c>
      <c r="H171" s="191" t="s">
        <v>507</v>
      </c>
      <c r="I171" s="191">
        <v>588393</v>
      </c>
      <c r="J171" s="201" t="s">
        <v>243</v>
      </c>
      <c r="K171" s="205" t="s">
        <v>1704</v>
      </c>
    </row>
    <row r="172" spans="1:11" x14ac:dyDescent="0.2">
      <c r="A172" s="247">
        <v>287121</v>
      </c>
      <c r="B172" s="250" t="s">
        <v>560</v>
      </c>
      <c r="C172" s="249">
        <v>203</v>
      </c>
      <c r="D172" s="248" t="s">
        <v>662</v>
      </c>
      <c r="E172" s="202">
        <v>287121</v>
      </c>
      <c r="F172" s="191">
        <v>724184618</v>
      </c>
      <c r="G172" s="248" t="s">
        <v>865</v>
      </c>
      <c r="H172" s="191" t="s">
        <v>507</v>
      </c>
      <c r="I172" s="191">
        <v>588407</v>
      </c>
      <c r="J172" s="201" t="s">
        <v>243</v>
      </c>
      <c r="K172" s="205" t="s">
        <v>765</v>
      </c>
    </row>
    <row r="173" spans="1:11" x14ac:dyDescent="0.2">
      <c r="A173" s="247">
        <v>287156</v>
      </c>
      <c r="B173" s="250" t="s">
        <v>623</v>
      </c>
      <c r="C173" s="249">
        <v>434</v>
      </c>
      <c r="D173" s="248" t="s">
        <v>725</v>
      </c>
      <c r="E173" s="202">
        <v>287156</v>
      </c>
      <c r="F173" s="191">
        <v>734314272</v>
      </c>
      <c r="G173" s="248" t="s">
        <v>928</v>
      </c>
      <c r="H173" s="191" t="s">
        <v>507</v>
      </c>
      <c r="I173" s="191">
        <v>588431</v>
      </c>
      <c r="J173" s="201" t="s">
        <v>243</v>
      </c>
      <c r="K173" s="205" t="s">
        <v>828</v>
      </c>
    </row>
    <row r="174" spans="1:11" x14ac:dyDescent="0.2">
      <c r="A174" s="247">
        <v>287172</v>
      </c>
      <c r="B174" s="250" t="s">
        <v>1107</v>
      </c>
      <c r="C174" s="249">
        <v>11616</v>
      </c>
      <c r="D174" s="248" t="s">
        <v>1293</v>
      </c>
      <c r="E174" s="202">
        <v>287172</v>
      </c>
      <c r="F174" s="191">
        <v>724030893</v>
      </c>
      <c r="G174" s="248" t="s">
        <v>1500</v>
      </c>
      <c r="H174" s="191" t="s">
        <v>507</v>
      </c>
      <c r="I174" s="191">
        <v>588458</v>
      </c>
      <c r="J174" s="201" t="s">
        <v>243</v>
      </c>
      <c r="K174" s="205" t="s">
        <v>1705</v>
      </c>
    </row>
    <row r="175" spans="1:11" x14ac:dyDescent="0.2">
      <c r="A175" s="247">
        <v>287199</v>
      </c>
      <c r="B175" s="250" t="s">
        <v>583</v>
      </c>
      <c r="C175" s="249">
        <v>284</v>
      </c>
      <c r="D175" s="248" t="s">
        <v>685</v>
      </c>
      <c r="E175" s="202">
        <v>287199</v>
      </c>
      <c r="F175" s="191">
        <v>739043543</v>
      </c>
      <c r="G175" s="248" t="s">
        <v>888</v>
      </c>
      <c r="H175" s="191" t="s">
        <v>507</v>
      </c>
      <c r="I175" s="191">
        <v>588474</v>
      </c>
      <c r="J175" s="201" t="s">
        <v>243</v>
      </c>
      <c r="K175" s="205" t="s">
        <v>788</v>
      </c>
    </row>
    <row r="176" spans="1:11" x14ac:dyDescent="0.2">
      <c r="A176" s="247">
        <v>544574</v>
      </c>
      <c r="B176" s="250" t="s">
        <v>549</v>
      </c>
      <c r="C176" s="249">
        <v>157</v>
      </c>
      <c r="D176" s="248" t="s">
        <v>651</v>
      </c>
      <c r="E176" s="202">
        <v>544574</v>
      </c>
      <c r="F176" s="191">
        <v>737009502</v>
      </c>
      <c r="G176" s="248" t="s">
        <v>854</v>
      </c>
      <c r="H176" s="191" t="s">
        <v>507</v>
      </c>
      <c r="I176" s="191">
        <v>588482</v>
      </c>
      <c r="J176" s="201" t="s">
        <v>243</v>
      </c>
      <c r="K176" s="205" t="s">
        <v>754</v>
      </c>
    </row>
    <row r="177" spans="1:11" x14ac:dyDescent="0.2">
      <c r="A177" s="247">
        <v>287229</v>
      </c>
      <c r="B177" s="250" t="s">
        <v>1108</v>
      </c>
      <c r="C177" s="249">
        <v>6414</v>
      </c>
      <c r="D177" s="248" t="s">
        <v>1294</v>
      </c>
      <c r="E177" s="202">
        <v>287229</v>
      </c>
      <c r="F177" s="191">
        <v>602567150</v>
      </c>
      <c r="G177" s="248" t="s">
        <v>1501</v>
      </c>
      <c r="H177" s="191" t="s">
        <v>507</v>
      </c>
      <c r="I177" s="191">
        <v>588491</v>
      </c>
      <c r="J177" s="201" t="s">
        <v>243</v>
      </c>
      <c r="K177" s="205" t="s">
        <v>1706</v>
      </c>
    </row>
    <row r="178" spans="1:11" x14ac:dyDescent="0.2">
      <c r="A178" s="247">
        <v>287237</v>
      </c>
      <c r="B178" s="250" t="s">
        <v>602</v>
      </c>
      <c r="C178" s="249">
        <v>358</v>
      </c>
      <c r="D178" s="248" t="s">
        <v>704</v>
      </c>
      <c r="E178" s="202">
        <v>287237</v>
      </c>
      <c r="F178" s="191">
        <v>776029293</v>
      </c>
      <c r="G178" s="248" t="s">
        <v>907</v>
      </c>
      <c r="H178" s="191" t="s">
        <v>507</v>
      </c>
      <c r="I178" s="191">
        <v>588504</v>
      </c>
      <c r="J178" s="201" t="s">
        <v>243</v>
      </c>
      <c r="K178" s="205" t="s">
        <v>807</v>
      </c>
    </row>
    <row r="179" spans="1:11" x14ac:dyDescent="0.2">
      <c r="A179" s="247">
        <v>287245</v>
      </c>
      <c r="B179" s="250" t="s">
        <v>247</v>
      </c>
      <c r="C179" s="249">
        <v>4642</v>
      </c>
      <c r="D179" s="248" t="s">
        <v>1295</v>
      </c>
      <c r="E179" s="202">
        <v>287245</v>
      </c>
      <c r="F179" s="191">
        <v>602589811</v>
      </c>
      <c r="G179" s="248" t="s">
        <v>1502</v>
      </c>
      <c r="H179" s="191" t="s">
        <v>507</v>
      </c>
      <c r="I179" s="191">
        <v>588512</v>
      </c>
      <c r="J179" s="201" t="s">
        <v>243</v>
      </c>
      <c r="K179" s="205" t="s">
        <v>1707</v>
      </c>
    </row>
    <row r="180" spans="1:11" x14ac:dyDescent="0.2">
      <c r="A180" s="247">
        <v>287253</v>
      </c>
      <c r="B180" s="250" t="s">
        <v>1109</v>
      </c>
      <c r="C180" s="249">
        <v>653</v>
      </c>
      <c r="D180" s="248" t="s">
        <v>1296</v>
      </c>
      <c r="E180" s="202">
        <v>287253</v>
      </c>
      <c r="F180" s="191">
        <v>607870392</v>
      </c>
      <c r="G180" s="248" t="s">
        <v>1503</v>
      </c>
      <c r="H180" s="191" t="s">
        <v>507</v>
      </c>
      <c r="I180" s="191">
        <v>588521</v>
      </c>
      <c r="J180" s="201" t="s">
        <v>243</v>
      </c>
      <c r="K180" s="205" t="s">
        <v>1708</v>
      </c>
    </row>
    <row r="181" spans="1:11" x14ac:dyDescent="0.2">
      <c r="A181" s="247">
        <v>287270</v>
      </c>
      <c r="B181" s="250" t="s">
        <v>568</v>
      </c>
      <c r="C181" s="249">
        <v>231</v>
      </c>
      <c r="D181" s="248" t="s">
        <v>670</v>
      </c>
      <c r="E181" s="202">
        <v>287270</v>
      </c>
      <c r="F181" s="191">
        <v>724190783</v>
      </c>
      <c r="G181" s="248" t="s">
        <v>873</v>
      </c>
      <c r="H181" s="191" t="s">
        <v>507</v>
      </c>
      <c r="I181" s="191">
        <v>588547</v>
      </c>
      <c r="J181" s="201" t="s">
        <v>243</v>
      </c>
      <c r="K181" s="205" t="s">
        <v>773</v>
      </c>
    </row>
    <row r="182" spans="1:11" x14ac:dyDescent="0.2">
      <c r="A182" s="247">
        <v>287288</v>
      </c>
      <c r="B182" s="250" t="s">
        <v>613</v>
      </c>
      <c r="C182" s="249">
        <v>417</v>
      </c>
      <c r="D182" s="248" t="s">
        <v>715</v>
      </c>
      <c r="E182" s="202">
        <v>287288</v>
      </c>
      <c r="F182" s="191">
        <v>606749129</v>
      </c>
      <c r="G182" s="248" t="s">
        <v>918</v>
      </c>
      <c r="H182" s="191" t="s">
        <v>507</v>
      </c>
      <c r="I182" s="191">
        <v>588555</v>
      </c>
      <c r="J182" s="201" t="s">
        <v>243</v>
      </c>
      <c r="K182" s="205" t="s">
        <v>818</v>
      </c>
    </row>
    <row r="183" spans="1:11" x14ac:dyDescent="0.2">
      <c r="A183" s="247">
        <v>544515</v>
      </c>
      <c r="B183" s="250" t="s">
        <v>592</v>
      </c>
      <c r="C183" s="249">
        <v>314</v>
      </c>
      <c r="D183" s="248" t="s">
        <v>694</v>
      </c>
      <c r="E183" s="202">
        <v>544515</v>
      </c>
      <c r="F183" s="191">
        <v>602468316</v>
      </c>
      <c r="G183" s="248" t="s">
        <v>897</v>
      </c>
      <c r="H183" s="191" t="s">
        <v>507</v>
      </c>
      <c r="I183" s="191">
        <v>588563</v>
      </c>
      <c r="J183" s="201" t="s">
        <v>243</v>
      </c>
      <c r="K183" s="205" t="s">
        <v>797</v>
      </c>
    </row>
    <row r="184" spans="1:11" x14ac:dyDescent="0.2">
      <c r="A184" s="247">
        <v>287326</v>
      </c>
      <c r="B184" s="250" t="s">
        <v>577</v>
      </c>
      <c r="C184" s="249">
        <v>262</v>
      </c>
      <c r="D184" s="248" t="s">
        <v>679</v>
      </c>
      <c r="E184" s="202">
        <v>287326</v>
      </c>
      <c r="F184" s="191">
        <v>777928867</v>
      </c>
      <c r="G184" s="248" t="s">
        <v>882</v>
      </c>
      <c r="H184" s="191" t="s">
        <v>507</v>
      </c>
      <c r="I184" s="191">
        <v>588598</v>
      </c>
      <c r="J184" s="201" t="s">
        <v>243</v>
      </c>
      <c r="K184" s="205" t="s">
        <v>782</v>
      </c>
    </row>
    <row r="185" spans="1:11" x14ac:dyDescent="0.2">
      <c r="A185" s="247">
        <v>287334</v>
      </c>
      <c r="B185" s="250" t="s">
        <v>244</v>
      </c>
      <c r="C185" s="249">
        <v>2732</v>
      </c>
      <c r="D185" s="248" t="s">
        <v>1297</v>
      </c>
      <c r="E185" s="202">
        <v>287334</v>
      </c>
      <c r="F185" s="191">
        <v>601575328</v>
      </c>
      <c r="G185" s="248" t="s">
        <v>1504</v>
      </c>
      <c r="H185" s="191" t="s">
        <v>507</v>
      </c>
      <c r="I185" s="191">
        <v>588601</v>
      </c>
      <c r="J185" s="201" t="s">
        <v>243</v>
      </c>
      <c r="K185" s="205" t="s">
        <v>1709</v>
      </c>
    </row>
    <row r="186" spans="1:11" x14ac:dyDescent="0.2">
      <c r="A186" s="247">
        <v>287342</v>
      </c>
      <c r="B186" s="250" t="s">
        <v>1110</v>
      </c>
      <c r="C186" s="249">
        <v>979</v>
      </c>
      <c r="D186" s="248" t="s">
        <v>1298</v>
      </c>
      <c r="E186" s="202">
        <v>287342</v>
      </c>
      <c r="F186" s="191">
        <v>724184620</v>
      </c>
      <c r="G186" s="248" t="s">
        <v>1505</v>
      </c>
      <c r="H186" s="191" t="s">
        <v>507</v>
      </c>
      <c r="I186" s="191">
        <v>588610</v>
      </c>
      <c r="J186" s="201" t="s">
        <v>243</v>
      </c>
      <c r="K186" s="205" t="s">
        <v>1710</v>
      </c>
    </row>
    <row r="187" spans="1:11" x14ac:dyDescent="0.2">
      <c r="A187" s="247">
        <v>544582</v>
      </c>
      <c r="B187" s="250" t="s">
        <v>543</v>
      </c>
      <c r="C187" s="249">
        <v>78</v>
      </c>
      <c r="D187" s="248" t="s">
        <v>645</v>
      </c>
      <c r="E187" s="202">
        <v>544582</v>
      </c>
      <c r="F187" s="191">
        <v>732457941</v>
      </c>
      <c r="G187" s="248" t="s">
        <v>848</v>
      </c>
      <c r="H187" s="191" t="s">
        <v>507</v>
      </c>
      <c r="I187" s="191">
        <v>588628</v>
      </c>
      <c r="J187" s="201" t="s">
        <v>243</v>
      </c>
      <c r="K187" s="205" t="s">
        <v>748</v>
      </c>
    </row>
    <row r="188" spans="1:11" x14ac:dyDescent="0.2">
      <c r="A188" s="247">
        <v>287377</v>
      </c>
      <c r="B188" s="250" t="s">
        <v>579</v>
      </c>
      <c r="C188" s="249">
        <v>265</v>
      </c>
      <c r="D188" s="248" t="s">
        <v>681</v>
      </c>
      <c r="E188" s="202">
        <v>287377</v>
      </c>
      <c r="F188" s="191">
        <v>602569764</v>
      </c>
      <c r="G188" s="248" t="s">
        <v>884</v>
      </c>
      <c r="H188" s="191" t="s">
        <v>507</v>
      </c>
      <c r="I188" s="191">
        <v>588636</v>
      </c>
      <c r="J188" s="201" t="s">
        <v>243</v>
      </c>
      <c r="K188" s="205" t="s">
        <v>784</v>
      </c>
    </row>
    <row r="189" spans="1:11" x14ac:dyDescent="0.2">
      <c r="A189" s="247">
        <v>287385</v>
      </c>
      <c r="B189" s="250" t="s">
        <v>248</v>
      </c>
      <c r="C189" s="249">
        <v>2189</v>
      </c>
      <c r="D189" s="248" t="s">
        <v>1299</v>
      </c>
      <c r="E189" s="202">
        <v>287385</v>
      </c>
      <c r="F189" s="191">
        <v>724189504</v>
      </c>
      <c r="G189" s="248" t="s">
        <v>1506</v>
      </c>
      <c r="H189" s="191" t="s">
        <v>507</v>
      </c>
      <c r="I189" s="191">
        <v>588644</v>
      </c>
      <c r="J189" s="201" t="s">
        <v>243</v>
      </c>
      <c r="K189" s="205" t="s">
        <v>1711</v>
      </c>
    </row>
    <row r="190" spans="1:11" x14ac:dyDescent="0.2">
      <c r="A190" s="247">
        <v>287393</v>
      </c>
      <c r="B190" s="250" t="s">
        <v>641</v>
      </c>
      <c r="C190" s="249">
        <v>497</v>
      </c>
      <c r="D190" s="248" t="s">
        <v>744</v>
      </c>
      <c r="E190" s="202">
        <v>287393</v>
      </c>
      <c r="F190" s="191">
        <v>724187082</v>
      </c>
      <c r="G190" s="248" t="s">
        <v>947</v>
      </c>
      <c r="H190" s="191" t="s">
        <v>507</v>
      </c>
      <c r="I190" s="191">
        <v>588652</v>
      </c>
      <c r="J190" s="201" t="s">
        <v>243</v>
      </c>
      <c r="K190" s="205" t="s">
        <v>845</v>
      </c>
    </row>
    <row r="191" spans="1:11" x14ac:dyDescent="0.2">
      <c r="A191" s="247">
        <v>287407</v>
      </c>
      <c r="B191" s="250" t="s">
        <v>627</v>
      </c>
      <c r="C191" s="249">
        <v>445</v>
      </c>
      <c r="D191" s="248" t="s">
        <v>729</v>
      </c>
      <c r="E191" s="202">
        <v>287407</v>
      </c>
      <c r="F191" s="191">
        <v>724187078</v>
      </c>
      <c r="G191" s="248" t="s">
        <v>932</v>
      </c>
      <c r="H191" s="191" t="s">
        <v>507</v>
      </c>
      <c r="I191" s="191">
        <v>588661</v>
      </c>
      <c r="J191" s="201" t="s">
        <v>243</v>
      </c>
      <c r="K191" s="205" t="s">
        <v>832</v>
      </c>
    </row>
    <row r="192" spans="1:11" x14ac:dyDescent="0.2">
      <c r="A192" s="247">
        <v>287431</v>
      </c>
      <c r="B192" s="250" t="s">
        <v>638</v>
      </c>
      <c r="C192" s="249">
        <v>470</v>
      </c>
      <c r="D192" s="248" t="s">
        <v>741</v>
      </c>
      <c r="E192" s="202">
        <v>287431</v>
      </c>
      <c r="F192" s="191">
        <v>602516705</v>
      </c>
      <c r="G192" s="248" t="s">
        <v>944</v>
      </c>
      <c r="H192" s="191" t="s">
        <v>507</v>
      </c>
      <c r="I192" s="191">
        <v>588695</v>
      </c>
      <c r="J192" s="201" t="s">
        <v>243</v>
      </c>
      <c r="K192" s="205" t="s">
        <v>1712</v>
      </c>
    </row>
    <row r="193" spans="1:11" x14ac:dyDescent="0.2">
      <c r="A193" s="247">
        <v>287440</v>
      </c>
      <c r="B193" s="250" t="s">
        <v>1111</v>
      </c>
      <c r="C193" s="249">
        <v>931</v>
      </c>
      <c r="D193" s="248" t="s">
        <v>1300</v>
      </c>
      <c r="E193" s="202">
        <v>287440</v>
      </c>
      <c r="F193" s="191">
        <v>739304032</v>
      </c>
      <c r="G193" s="248" t="s">
        <v>1507</v>
      </c>
      <c r="H193" s="191" t="s">
        <v>507</v>
      </c>
      <c r="I193" s="191">
        <v>588709</v>
      </c>
      <c r="J193" s="201" t="s">
        <v>243</v>
      </c>
      <c r="K193" s="205" t="s">
        <v>1713</v>
      </c>
    </row>
    <row r="194" spans="1:11" x14ac:dyDescent="0.2">
      <c r="A194" s="247">
        <v>287458</v>
      </c>
      <c r="B194" s="250" t="s">
        <v>636</v>
      </c>
      <c r="C194" s="249">
        <v>465</v>
      </c>
      <c r="D194" s="248" t="s">
        <v>739</v>
      </c>
      <c r="E194" s="202">
        <v>287458</v>
      </c>
      <c r="F194" s="191">
        <v>724189505</v>
      </c>
      <c r="G194" s="248" t="s">
        <v>942</v>
      </c>
      <c r="H194" s="191" t="s">
        <v>507</v>
      </c>
      <c r="I194" s="191">
        <v>588717</v>
      </c>
      <c r="J194" s="201" t="s">
        <v>243</v>
      </c>
      <c r="K194" s="205" t="s">
        <v>841</v>
      </c>
    </row>
    <row r="195" spans="1:11" x14ac:dyDescent="0.2">
      <c r="A195" s="247">
        <v>287466</v>
      </c>
      <c r="B195" s="250" t="s">
        <v>1112</v>
      </c>
      <c r="C195" s="249">
        <v>512</v>
      </c>
      <c r="D195" s="248" t="s">
        <v>1301</v>
      </c>
      <c r="E195" s="202">
        <v>287466</v>
      </c>
      <c r="F195" s="191">
        <v>736601231</v>
      </c>
      <c r="G195" s="248" t="s">
        <v>1508</v>
      </c>
      <c r="H195" s="191" t="s">
        <v>507</v>
      </c>
      <c r="I195" s="191">
        <v>588725</v>
      </c>
      <c r="J195" s="201" t="s">
        <v>243</v>
      </c>
      <c r="K195" s="205" t="s">
        <v>1714</v>
      </c>
    </row>
    <row r="196" spans="1:11" x14ac:dyDescent="0.2">
      <c r="A196" s="247">
        <v>287474</v>
      </c>
      <c r="B196" s="250" t="s">
        <v>1113</v>
      </c>
      <c r="C196" s="249">
        <v>594</v>
      </c>
      <c r="D196" s="248" t="s">
        <v>1302</v>
      </c>
      <c r="E196" s="202">
        <v>287474</v>
      </c>
      <c r="F196" s="191">
        <v>606520082</v>
      </c>
      <c r="G196" s="248" t="s">
        <v>1509</v>
      </c>
      <c r="H196" s="191" t="s">
        <v>507</v>
      </c>
      <c r="I196" s="191">
        <v>588733</v>
      </c>
      <c r="J196" s="201" t="s">
        <v>243</v>
      </c>
      <c r="K196" s="205" t="s">
        <v>1715</v>
      </c>
    </row>
    <row r="197" spans="1:11" x14ac:dyDescent="0.2">
      <c r="A197" s="247">
        <v>287482</v>
      </c>
      <c r="B197" s="250" t="s">
        <v>1114</v>
      </c>
      <c r="C197" s="249">
        <v>866</v>
      </c>
      <c r="D197" s="248" t="s">
        <v>1303</v>
      </c>
      <c r="E197" s="202">
        <v>287482</v>
      </c>
      <c r="F197" s="191">
        <v>603732124</v>
      </c>
      <c r="G197" s="248" t="s">
        <v>1510</v>
      </c>
      <c r="H197" s="191" t="s">
        <v>507</v>
      </c>
      <c r="I197" s="191">
        <v>588741</v>
      </c>
      <c r="J197" s="201" t="s">
        <v>243</v>
      </c>
      <c r="K197" s="205" t="s">
        <v>1716</v>
      </c>
    </row>
    <row r="198" spans="1:11" x14ac:dyDescent="0.2">
      <c r="A198" s="247">
        <v>287491</v>
      </c>
      <c r="B198" s="250" t="s">
        <v>1115</v>
      </c>
      <c r="C198" s="249">
        <v>716</v>
      </c>
      <c r="D198" s="248" t="s">
        <v>1304</v>
      </c>
      <c r="E198" s="202">
        <v>287491</v>
      </c>
      <c r="F198" s="191">
        <v>731509902</v>
      </c>
      <c r="G198" s="248" t="s">
        <v>1511</v>
      </c>
      <c r="H198" s="191" t="s">
        <v>507</v>
      </c>
      <c r="I198" s="191">
        <v>588750</v>
      </c>
      <c r="J198" s="201" t="s">
        <v>243</v>
      </c>
      <c r="K198" s="205" t="s">
        <v>1717</v>
      </c>
    </row>
    <row r="199" spans="1:11" x14ac:dyDescent="0.2">
      <c r="A199" s="247">
        <v>287504</v>
      </c>
      <c r="B199" s="250" t="s">
        <v>246</v>
      </c>
      <c r="C199" s="249">
        <v>2975</v>
      </c>
      <c r="D199" s="248" t="s">
        <v>1305</v>
      </c>
      <c r="E199" s="202">
        <v>287504</v>
      </c>
      <c r="F199" s="191">
        <v>602511476</v>
      </c>
      <c r="G199" s="248" t="s">
        <v>1512</v>
      </c>
      <c r="H199" s="191" t="s">
        <v>507</v>
      </c>
      <c r="I199" s="191">
        <v>588768</v>
      </c>
      <c r="J199" s="201" t="s">
        <v>243</v>
      </c>
      <c r="K199" s="205" t="s">
        <v>1718</v>
      </c>
    </row>
    <row r="200" spans="1:11" x14ac:dyDescent="0.2">
      <c r="A200" s="247">
        <v>544604</v>
      </c>
      <c r="B200" s="250" t="s">
        <v>607</v>
      </c>
      <c r="C200" s="249">
        <v>383</v>
      </c>
      <c r="D200" s="248" t="s">
        <v>709</v>
      </c>
      <c r="E200" s="202">
        <v>544604</v>
      </c>
      <c r="F200" s="191">
        <v>602796917</v>
      </c>
      <c r="G200" s="248" t="s">
        <v>912</v>
      </c>
      <c r="H200" s="191" t="s">
        <v>507</v>
      </c>
      <c r="I200" s="191">
        <v>588784</v>
      </c>
      <c r="J200" s="201" t="s">
        <v>243</v>
      </c>
      <c r="K200" s="205" t="s">
        <v>812</v>
      </c>
    </row>
    <row r="201" spans="1:11" x14ac:dyDescent="0.2">
      <c r="A201" s="247">
        <v>544591</v>
      </c>
      <c r="B201" s="250" t="s">
        <v>569</v>
      </c>
      <c r="C201" s="249">
        <v>232</v>
      </c>
      <c r="D201" s="248" t="s">
        <v>671</v>
      </c>
      <c r="E201" s="202">
        <v>544591</v>
      </c>
      <c r="F201" s="191">
        <v>602415704</v>
      </c>
      <c r="G201" s="248" t="s">
        <v>874</v>
      </c>
      <c r="H201" s="191" t="s">
        <v>507</v>
      </c>
      <c r="I201" s="191">
        <v>588806</v>
      </c>
      <c r="J201" s="201" t="s">
        <v>243</v>
      </c>
      <c r="K201" s="205" t="s">
        <v>774</v>
      </c>
    </row>
    <row r="202" spans="1:11" x14ac:dyDescent="0.2">
      <c r="A202" s="247">
        <v>287555</v>
      </c>
      <c r="B202" s="250" t="s">
        <v>625</v>
      </c>
      <c r="C202" s="249">
        <v>436</v>
      </c>
      <c r="D202" s="248" t="s">
        <v>727</v>
      </c>
      <c r="E202" s="202">
        <v>287555</v>
      </c>
      <c r="F202" s="191">
        <v>724190792</v>
      </c>
      <c r="G202" s="248" t="s">
        <v>930</v>
      </c>
      <c r="H202" s="191" t="s">
        <v>507</v>
      </c>
      <c r="I202" s="191">
        <v>588814</v>
      </c>
      <c r="J202" s="201" t="s">
        <v>243</v>
      </c>
      <c r="K202" s="205" t="s">
        <v>830</v>
      </c>
    </row>
    <row r="203" spans="1:11" x14ac:dyDescent="0.2">
      <c r="A203" s="247">
        <v>287563</v>
      </c>
      <c r="B203" s="250" t="s">
        <v>634</v>
      </c>
      <c r="C203" s="249">
        <v>461</v>
      </c>
      <c r="D203" s="248" t="s">
        <v>737</v>
      </c>
      <c r="E203" s="202">
        <v>287563</v>
      </c>
      <c r="F203" s="191">
        <v>776762515</v>
      </c>
      <c r="G203" s="248" t="s">
        <v>940</v>
      </c>
      <c r="H203" s="191" t="s">
        <v>507</v>
      </c>
      <c r="I203" s="191">
        <v>588822</v>
      </c>
      <c r="J203" s="201" t="s">
        <v>243</v>
      </c>
      <c r="K203" s="205" t="s">
        <v>839</v>
      </c>
    </row>
    <row r="204" spans="1:11" x14ac:dyDescent="0.2">
      <c r="A204" s="247">
        <v>287571</v>
      </c>
      <c r="B204" s="250" t="s">
        <v>572</v>
      </c>
      <c r="C204" s="249">
        <v>247</v>
      </c>
      <c r="D204" s="248" t="s">
        <v>674</v>
      </c>
      <c r="E204" s="202">
        <v>287571</v>
      </c>
      <c r="F204" s="191">
        <v>605282400</v>
      </c>
      <c r="G204" s="248" t="s">
        <v>877</v>
      </c>
      <c r="H204" s="191" t="s">
        <v>507</v>
      </c>
      <c r="I204" s="191">
        <v>588831</v>
      </c>
      <c r="J204" s="201" t="s">
        <v>243</v>
      </c>
      <c r="K204" s="205" t="s">
        <v>777</v>
      </c>
    </row>
    <row r="205" spans="1:11" x14ac:dyDescent="0.2">
      <c r="A205" s="247">
        <v>287580</v>
      </c>
      <c r="B205" s="250" t="s">
        <v>1116</v>
      </c>
      <c r="C205" s="249">
        <v>849</v>
      </c>
      <c r="D205" s="248" t="s">
        <v>1306</v>
      </c>
      <c r="E205" s="202">
        <v>287580</v>
      </c>
      <c r="F205" s="191">
        <v>724184621</v>
      </c>
      <c r="G205" s="248" t="s">
        <v>1513</v>
      </c>
      <c r="H205" s="191" t="s">
        <v>507</v>
      </c>
      <c r="I205" s="191">
        <v>588849</v>
      </c>
      <c r="J205" s="201" t="s">
        <v>243</v>
      </c>
      <c r="K205" s="205" t="s">
        <v>1719</v>
      </c>
    </row>
    <row r="206" spans="1:11" x14ac:dyDescent="0.2">
      <c r="A206" s="247">
        <v>287601</v>
      </c>
      <c r="B206" s="250" t="s">
        <v>1117</v>
      </c>
      <c r="C206" s="249">
        <v>696</v>
      </c>
      <c r="D206" s="248" t="s">
        <v>1307</v>
      </c>
      <c r="E206" s="202">
        <v>287601</v>
      </c>
      <c r="F206" s="191">
        <v>724187080</v>
      </c>
      <c r="G206" s="248" t="s">
        <v>1514</v>
      </c>
      <c r="H206" s="191" t="s">
        <v>507</v>
      </c>
      <c r="I206" s="191">
        <v>588865</v>
      </c>
      <c r="J206" s="201" t="s">
        <v>243</v>
      </c>
      <c r="K206" s="205" t="s">
        <v>1720</v>
      </c>
    </row>
    <row r="207" spans="1:11" x14ac:dyDescent="0.2">
      <c r="A207" s="247">
        <v>287610</v>
      </c>
      <c r="B207" s="250" t="s">
        <v>633</v>
      </c>
      <c r="C207" s="249">
        <v>456</v>
      </c>
      <c r="D207" s="248" t="s">
        <v>736</v>
      </c>
      <c r="E207" s="202">
        <v>287610</v>
      </c>
      <c r="F207" s="191">
        <v>725126604</v>
      </c>
      <c r="G207" s="248" t="s">
        <v>939</v>
      </c>
      <c r="H207" s="191" t="s">
        <v>507</v>
      </c>
      <c r="I207" s="191">
        <v>588873</v>
      </c>
      <c r="J207" s="201" t="s">
        <v>243</v>
      </c>
      <c r="K207" s="205" t="s">
        <v>838</v>
      </c>
    </row>
    <row r="208" spans="1:11" x14ac:dyDescent="0.2">
      <c r="A208" s="247">
        <v>544566</v>
      </c>
      <c r="B208" s="250" t="s">
        <v>1118</v>
      </c>
      <c r="C208" s="249">
        <v>705</v>
      </c>
      <c r="D208" s="248" t="s">
        <v>1308</v>
      </c>
      <c r="E208" s="202">
        <v>544566</v>
      </c>
      <c r="F208" s="191"/>
      <c r="G208" s="248" t="s">
        <v>1515</v>
      </c>
      <c r="H208" s="191" t="s">
        <v>507</v>
      </c>
      <c r="I208" s="191">
        <v>588890</v>
      </c>
      <c r="J208" s="201" t="s">
        <v>243</v>
      </c>
      <c r="K208" s="205" t="s">
        <v>1721</v>
      </c>
    </row>
    <row r="209" spans="1:11" x14ac:dyDescent="0.2">
      <c r="A209" s="247">
        <v>287644</v>
      </c>
      <c r="B209" s="250" t="s">
        <v>1119</v>
      </c>
      <c r="C209" s="249">
        <v>1181</v>
      </c>
      <c r="D209" s="248" t="s">
        <v>1309</v>
      </c>
      <c r="E209" s="202">
        <v>287644</v>
      </c>
      <c r="F209" s="191">
        <v>725121256</v>
      </c>
      <c r="G209" s="248" t="s">
        <v>1516</v>
      </c>
      <c r="H209" s="191" t="s">
        <v>507</v>
      </c>
      <c r="I209" s="191">
        <v>588903</v>
      </c>
      <c r="J209" s="201" t="s">
        <v>243</v>
      </c>
      <c r="K209" s="205" t="s">
        <v>1722</v>
      </c>
    </row>
    <row r="210" spans="1:11" x14ac:dyDescent="0.2">
      <c r="A210" s="247">
        <v>287661</v>
      </c>
      <c r="B210" s="250" t="s">
        <v>1120</v>
      </c>
      <c r="C210" s="249">
        <v>533</v>
      </c>
      <c r="D210" s="248" t="s">
        <v>1310</v>
      </c>
      <c r="E210" s="202">
        <v>287661</v>
      </c>
      <c r="F210" s="191">
        <v>724184265</v>
      </c>
      <c r="G210" s="248" t="s">
        <v>1517</v>
      </c>
      <c r="H210" s="191" t="s">
        <v>507</v>
      </c>
      <c r="I210" s="191">
        <v>588920</v>
      </c>
      <c r="J210" s="201" t="s">
        <v>243</v>
      </c>
      <c r="K210" s="205" t="s">
        <v>1723</v>
      </c>
    </row>
    <row r="211" spans="1:11" x14ac:dyDescent="0.2">
      <c r="A211" s="247">
        <v>287679</v>
      </c>
      <c r="B211" s="250" t="s">
        <v>1121</v>
      </c>
      <c r="C211" s="249">
        <v>1142</v>
      </c>
      <c r="D211" s="248" t="s">
        <v>1311</v>
      </c>
      <c r="E211" s="202">
        <v>287679</v>
      </c>
      <c r="F211" s="191">
        <v>602726019</v>
      </c>
      <c r="G211" s="248" t="s">
        <v>1518</v>
      </c>
      <c r="H211" s="191" t="s">
        <v>507</v>
      </c>
      <c r="I211" s="191">
        <v>588938</v>
      </c>
      <c r="J211" s="201" t="s">
        <v>243</v>
      </c>
      <c r="K211" s="205" t="s">
        <v>1724</v>
      </c>
    </row>
    <row r="212" spans="1:11" x14ac:dyDescent="0.2">
      <c r="A212" s="247">
        <v>287687</v>
      </c>
      <c r="B212" s="250" t="s">
        <v>1122</v>
      </c>
      <c r="C212" s="249">
        <v>670</v>
      </c>
      <c r="D212" s="248" t="s">
        <v>1312</v>
      </c>
      <c r="E212" s="202">
        <v>287687</v>
      </c>
      <c r="F212" s="191">
        <v>724187089</v>
      </c>
      <c r="G212" s="248" t="s">
        <v>1519</v>
      </c>
      <c r="H212" s="191" t="s">
        <v>507</v>
      </c>
      <c r="I212" s="191">
        <v>588946</v>
      </c>
      <c r="J212" s="201" t="s">
        <v>243</v>
      </c>
      <c r="K212" s="205" t="s">
        <v>1725</v>
      </c>
    </row>
    <row r="213" spans="1:11" x14ac:dyDescent="0.2">
      <c r="A213" s="247">
        <v>287695</v>
      </c>
      <c r="B213" s="250" t="s">
        <v>1123</v>
      </c>
      <c r="C213" s="249">
        <v>696</v>
      </c>
      <c r="D213" s="248" t="s">
        <v>1313</v>
      </c>
      <c r="E213" s="202">
        <v>287695</v>
      </c>
      <c r="F213" s="191">
        <v>608407627</v>
      </c>
      <c r="G213" s="248" t="s">
        <v>1520</v>
      </c>
      <c r="H213" s="191" t="s">
        <v>507</v>
      </c>
      <c r="I213" s="191">
        <v>588954</v>
      </c>
      <c r="J213" s="201" t="s">
        <v>243</v>
      </c>
      <c r="K213" s="205" t="s">
        <v>1726</v>
      </c>
    </row>
    <row r="214" spans="1:11" x14ac:dyDescent="0.2">
      <c r="A214" s="247">
        <v>287709</v>
      </c>
      <c r="B214" s="250" t="s">
        <v>1124</v>
      </c>
      <c r="C214" s="249">
        <v>579</v>
      </c>
      <c r="D214" s="248" t="s">
        <v>1314</v>
      </c>
      <c r="E214" s="202">
        <v>287709</v>
      </c>
      <c r="F214" s="191">
        <v>777219021</v>
      </c>
      <c r="G214" s="248" t="s">
        <v>1521</v>
      </c>
      <c r="H214" s="191" t="s">
        <v>507</v>
      </c>
      <c r="I214" s="191">
        <v>588962</v>
      </c>
      <c r="J214" s="201" t="s">
        <v>243</v>
      </c>
      <c r="K214" s="205" t="s">
        <v>1727</v>
      </c>
    </row>
    <row r="215" spans="1:11" x14ac:dyDescent="0.2">
      <c r="A215" s="247">
        <v>544558</v>
      </c>
      <c r="B215" s="250" t="s">
        <v>1125</v>
      </c>
      <c r="C215" s="249">
        <v>616</v>
      </c>
      <c r="D215" s="248" t="s">
        <v>1315</v>
      </c>
      <c r="E215" s="202">
        <v>544558</v>
      </c>
      <c r="F215" s="191">
        <v>731473229</v>
      </c>
      <c r="G215" s="248" t="s">
        <v>1522</v>
      </c>
      <c r="H215" s="191" t="s">
        <v>507</v>
      </c>
      <c r="I215" s="191">
        <v>588971</v>
      </c>
      <c r="J215" s="201" t="s">
        <v>243</v>
      </c>
      <c r="K215" s="205" t="s">
        <v>1728</v>
      </c>
    </row>
    <row r="216" spans="1:11" x14ac:dyDescent="0.2">
      <c r="A216" s="247">
        <v>488909</v>
      </c>
      <c r="B216" s="250" t="s">
        <v>603</v>
      </c>
      <c r="C216" s="249">
        <v>363</v>
      </c>
      <c r="D216" s="248" t="s">
        <v>705</v>
      </c>
      <c r="E216" s="202">
        <v>488909</v>
      </c>
      <c r="F216" s="191">
        <v>739074722</v>
      </c>
      <c r="G216" s="248" t="s">
        <v>908</v>
      </c>
      <c r="H216" s="191" t="s">
        <v>507</v>
      </c>
      <c r="I216" s="191">
        <v>588989</v>
      </c>
      <c r="J216" s="201" t="s">
        <v>243</v>
      </c>
      <c r="K216" s="205" t="s">
        <v>808</v>
      </c>
    </row>
    <row r="217" spans="1:11" x14ac:dyDescent="0.2">
      <c r="A217" s="247">
        <v>287733</v>
      </c>
      <c r="B217" s="250" t="s">
        <v>1126</v>
      </c>
      <c r="C217" s="249">
        <v>664</v>
      </c>
      <c r="D217" s="248" t="s">
        <v>1316</v>
      </c>
      <c r="E217" s="202">
        <v>287733</v>
      </c>
      <c r="F217" s="191">
        <v>602270717</v>
      </c>
      <c r="G217" s="248" t="s">
        <v>1523</v>
      </c>
      <c r="H217" s="191" t="s">
        <v>507</v>
      </c>
      <c r="I217" s="191">
        <v>588997</v>
      </c>
      <c r="J217" s="201" t="s">
        <v>243</v>
      </c>
      <c r="K217" s="205" t="s">
        <v>1729</v>
      </c>
    </row>
    <row r="218" spans="1:11" x14ac:dyDescent="0.2">
      <c r="A218" s="247">
        <v>287741</v>
      </c>
      <c r="B218" s="250" t="s">
        <v>611</v>
      </c>
      <c r="C218" s="249">
        <v>395</v>
      </c>
      <c r="D218" s="248" t="s">
        <v>713</v>
      </c>
      <c r="E218" s="202">
        <v>287741</v>
      </c>
      <c r="F218" s="191">
        <v>775714512</v>
      </c>
      <c r="G218" s="248" t="s">
        <v>916</v>
      </c>
      <c r="H218" s="191" t="s">
        <v>507</v>
      </c>
      <c r="I218" s="191">
        <v>589004</v>
      </c>
      <c r="J218" s="201" t="s">
        <v>243</v>
      </c>
      <c r="K218" s="205" t="s">
        <v>816</v>
      </c>
    </row>
    <row r="219" spans="1:11" x14ac:dyDescent="0.2">
      <c r="A219" s="247">
        <v>287776</v>
      </c>
      <c r="B219" s="250" t="s">
        <v>1127</v>
      </c>
      <c r="C219" s="249">
        <v>607</v>
      </c>
      <c r="D219" s="248" t="s">
        <v>1317</v>
      </c>
      <c r="E219" s="202">
        <v>287776</v>
      </c>
      <c r="F219" s="191">
        <v>778082908</v>
      </c>
      <c r="G219" s="248" t="s">
        <v>1524</v>
      </c>
      <c r="H219" s="191" t="s">
        <v>507</v>
      </c>
      <c r="I219" s="191">
        <v>589039</v>
      </c>
      <c r="J219" s="201" t="s">
        <v>243</v>
      </c>
      <c r="K219" s="205" t="s">
        <v>1730</v>
      </c>
    </row>
    <row r="220" spans="1:11" x14ac:dyDescent="0.2">
      <c r="A220" s="247">
        <v>287784</v>
      </c>
      <c r="B220" s="250" t="s">
        <v>573</v>
      </c>
      <c r="C220" s="249">
        <v>249</v>
      </c>
      <c r="D220" s="248" t="s">
        <v>675</v>
      </c>
      <c r="E220" s="202">
        <v>287784</v>
      </c>
      <c r="F220" s="191">
        <v>724187079</v>
      </c>
      <c r="G220" s="248" t="s">
        <v>878</v>
      </c>
      <c r="H220" s="191" t="s">
        <v>507</v>
      </c>
      <c r="I220" s="191">
        <v>589047</v>
      </c>
      <c r="J220" s="201" t="s">
        <v>243</v>
      </c>
      <c r="K220" s="205" t="s">
        <v>778</v>
      </c>
    </row>
    <row r="221" spans="1:11" x14ac:dyDescent="0.2">
      <c r="A221" s="247">
        <v>287792</v>
      </c>
      <c r="B221" s="250" t="s">
        <v>548</v>
      </c>
      <c r="C221" s="249">
        <v>152</v>
      </c>
      <c r="D221" s="248" t="s">
        <v>650</v>
      </c>
      <c r="E221" s="202">
        <v>287792</v>
      </c>
      <c r="F221" s="191">
        <v>736671210</v>
      </c>
      <c r="G221" s="248" t="s">
        <v>853</v>
      </c>
      <c r="H221" s="191" t="s">
        <v>507</v>
      </c>
      <c r="I221" s="191">
        <v>589055</v>
      </c>
      <c r="J221" s="201" t="s">
        <v>243</v>
      </c>
      <c r="K221" s="205" t="s">
        <v>753</v>
      </c>
    </row>
    <row r="222" spans="1:11" x14ac:dyDescent="0.2">
      <c r="A222" s="247">
        <v>287822</v>
      </c>
      <c r="B222" s="250" t="s">
        <v>615</v>
      </c>
      <c r="C222" s="249">
        <v>420</v>
      </c>
      <c r="D222" s="248" t="s">
        <v>717</v>
      </c>
      <c r="E222" s="202">
        <v>287822</v>
      </c>
      <c r="F222" s="191">
        <v>739370310</v>
      </c>
      <c r="G222" s="248" t="s">
        <v>920</v>
      </c>
      <c r="H222" s="191" t="s">
        <v>507</v>
      </c>
      <c r="I222" s="191">
        <v>589080</v>
      </c>
      <c r="J222" s="201" t="s">
        <v>243</v>
      </c>
      <c r="K222" s="205" t="s">
        <v>820</v>
      </c>
    </row>
    <row r="223" spans="1:11" x14ac:dyDescent="0.2">
      <c r="A223" s="247">
        <v>544540</v>
      </c>
      <c r="B223" s="250" t="s">
        <v>584</v>
      </c>
      <c r="C223" s="249">
        <v>284</v>
      </c>
      <c r="D223" s="248" t="s">
        <v>686</v>
      </c>
      <c r="E223" s="202">
        <v>544540</v>
      </c>
      <c r="F223" s="191">
        <v>734576799</v>
      </c>
      <c r="G223" s="248" t="s">
        <v>889</v>
      </c>
      <c r="H223" s="191" t="s">
        <v>507</v>
      </c>
      <c r="I223" s="191">
        <v>589098</v>
      </c>
      <c r="J223" s="201" t="s">
        <v>243</v>
      </c>
      <c r="K223" s="205" t="s">
        <v>789</v>
      </c>
    </row>
    <row r="224" spans="1:11" x14ac:dyDescent="0.2">
      <c r="A224" s="247">
        <v>287857</v>
      </c>
      <c r="B224" s="250" t="s">
        <v>552</v>
      </c>
      <c r="C224" s="249">
        <v>179</v>
      </c>
      <c r="D224" s="248" t="s">
        <v>654</v>
      </c>
      <c r="E224" s="202">
        <v>287857</v>
      </c>
      <c r="F224" s="191">
        <v>732350934</v>
      </c>
      <c r="G224" s="248" t="s">
        <v>857</v>
      </c>
      <c r="H224" s="191" t="s">
        <v>507</v>
      </c>
      <c r="I224" s="191">
        <v>589110</v>
      </c>
      <c r="J224" s="201" t="s">
        <v>243</v>
      </c>
      <c r="K224" s="205" t="s">
        <v>757</v>
      </c>
    </row>
    <row r="225" spans="1:11" x14ac:dyDescent="0.2">
      <c r="A225" s="247">
        <v>287865</v>
      </c>
      <c r="B225" s="250" t="s">
        <v>631</v>
      </c>
      <c r="C225" s="249">
        <v>453</v>
      </c>
      <c r="D225" s="248" t="s">
        <v>733</v>
      </c>
      <c r="E225" s="202">
        <v>287865</v>
      </c>
      <c r="F225" s="191">
        <v>725518228</v>
      </c>
      <c r="G225" s="248" t="s">
        <v>936</v>
      </c>
      <c r="H225" s="191" t="s">
        <v>507</v>
      </c>
      <c r="I225" s="191">
        <v>589128</v>
      </c>
      <c r="J225" s="201" t="s">
        <v>243</v>
      </c>
      <c r="K225" s="205" t="s">
        <v>836</v>
      </c>
    </row>
    <row r="226" spans="1:11" x14ac:dyDescent="0.2">
      <c r="A226" s="247">
        <v>380873</v>
      </c>
      <c r="B226" s="250" t="s">
        <v>608</v>
      </c>
      <c r="C226" s="249">
        <v>385</v>
      </c>
      <c r="D226" s="248" t="s">
        <v>710</v>
      </c>
      <c r="E226" s="202">
        <v>380873</v>
      </c>
      <c r="F226" s="191">
        <v>776581384</v>
      </c>
      <c r="G226" s="248" t="s">
        <v>913</v>
      </c>
      <c r="H226" s="191" t="s">
        <v>507</v>
      </c>
      <c r="I226" s="191">
        <v>589136</v>
      </c>
      <c r="J226" s="201" t="s">
        <v>243</v>
      </c>
      <c r="K226" s="205" t="s">
        <v>813</v>
      </c>
    </row>
    <row r="227" spans="1:11" x14ac:dyDescent="0.2">
      <c r="A227" s="247">
        <v>287890</v>
      </c>
      <c r="B227" s="250" t="s">
        <v>589</v>
      </c>
      <c r="C227" s="249">
        <v>312</v>
      </c>
      <c r="D227" s="248" t="s">
        <v>691</v>
      </c>
      <c r="E227" s="202">
        <v>287890</v>
      </c>
      <c r="F227" s="191">
        <v>737349834</v>
      </c>
      <c r="G227" s="248" t="s">
        <v>894</v>
      </c>
      <c r="H227" s="191" t="s">
        <v>507</v>
      </c>
      <c r="I227" s="191">
        <v>589152</v>
      </c>
      <c r="J227" s="201" t="s">
        <v>243</v>
      </c>
      <c r="K227" s="205" t="s">
        <v>794</v>
      </c>
    </row>
    <row r="228" spans="1:11" x14ac:dyDescent="0.2">
      <c r="A228" s="247">
        <v>287903</v>
      </c>
      <c r="B228" s="250" t="s">
        <v>1128</v>
      </c>
      <c r="C228" s="249">
        <v>746</v>
      </c>
      <c r="D228" s="248" t="s">
        <v>1318</v>
      </c>
      <c r="E228" s="202">
        <v>287903</v>
      </c>
      <c r="F228" s="191">
        <v>773832087</v>
      </c>
      <c r="G228" s="248" t="s">
        <v>1525</v>
      </c>
      <c r="H228" s="191" t="s">
        <v>507</v>
      </c>
      <c r="I228" s="191">
        <v>589161</v>
      </c>
      <c r="J228" s="201" t="s">
        <v>243</v>
      </c>
      <c r="K228" s="205" t="s">
        <v>1731</v>
      </c>
    </row>
    <row r="229" spans="1:11" x14ac:dyDescent="0.2">
      <c r="A229" s="247">
        <v>287920</v>
      </c>
      <c r="B229" s="250" t="s">
        <v>1129</v>
      </c>
      <c r="C229" s="249">
        <v>1428</v>
      </c>
      <c r="D229" s="248" t="s">
        <v>1319</v>
      </c>
      <c r="E229" s="202">
        <v>287920</v>
      </c>
      <c r="F229" s="191">
        <v>725121275</v>
      </c>
      <c r="G229" s="248" t="s">
        <v>1526</v>
      </c>
      <c r="H229" s="191" t="s">
        <v>507</v>
      </c>
      <c r="I229" s="191">
        <v>589187</v>
      </c>
      <c r="J229" s="201" t="s">
        <v>243</v>
      </c>
      <c r="K229" s="205" t="s">
        <v>1732</v>
      </c>
    </row>
    <row r="230" spans="1:11" x14ac:dyDescent="0.2">
      <c r="A230" s="247">
        <v>287938</v>
      </c>
      <c r="B230" s="250" t="s">
        <v>245</v>
      </c>
      <c r="C230" s="249">
        <v>2077</v>
      </c>
      <c r="D230" s="248" t="s">
        <v>1320</v>
      </c>
      <c r="E230" s="202">
        <v>287938</v>
      </c>
      <c r="F230" s="191">
        <v>724083273</v>
      </c>
      <c r="G230" s="248" t="s">
        <v>1527</v>
      </c>
      <c r="H230" s="191" t="s">
        <v>507</v>
      </c>
      <c r="I230" s="191">
        <v>589195</v>
      </c>
      <c r="J230" s="201" t="s">
        <v>243</v>
      </c>
      <c r="K230" s="205" t="s">
        <v>1733</v>
      </c>
    </row>
    <row r="231" spans="1:11" x14ac:dyDescent="0.2">
      <c r="A231" s="247">
        <v>287954</v>
      </c>
      <c r="B231" s="250" t="s">
        <v>1130</v>
      </c>
      <c r="C231" s="249">
        <v>594</v>
      </c>
      <c r="D231" s="248" t="s">
        <v>1321</v>
      </c>
      <c r="E231" s="202">
        <v>287954</v>
      </c>
      <c r="F231" s="191">
        <v>775577565</v>
      </c>
      <c r="G231" s="248" t="s">
        <v>1528</v>
      </c>
      <c r="H231" s="191" t="s">
        <v>507</v>
      </c>
      <c r="I231" s="191">
        <v>589217</v>
      </c>
      <c r="J231" s="201" t="s">
        <v>243</v>
      </c>
      <c r="K231" s="205" t="s">
        <v>1734</v>
      </c>
    </row>
    <row r="232" spans="1:11" x14ac:dyDescent="0.2">
      <c r="A232" s="247">
        <v>287962</v>
      </c>
      <c r="B232" s="250" t="s">
        <v>1131</v>
      </c>
      <c r="C232" s="249">
        <v>588</v>
      </c>
      <c r="D232" s="248" t="s">
        <v>1322</v>
      </c>
      <c r="E232" s="202">
        <v>287962</v>
      </c>
      <c r="F232" s="191">
        <v>602782342</v>
      </c>
      <c r="G232" s="248" t="s">
        <v>1529</v>
      </c>
      <c r="H232" s="191" t="s">
        <v>507</v>
      </c>
      <c r="I232" s="191">
        <v>589225</v>
      </c>
      <c r="J232" s="201" t="s">
        <v>243</v>
      </c>
      <c r="K232" s="205" t="s">
        <v>1735</v>
      </c>
    </row>
    <row r="233" spans="1:11" x14ac:dyDescent="0.2">
      <c r="A233" s="247">
        <v>287971</v>
      </c>
      <c r="B233" s="250" t="s">
        <v>1132</v>
      </c>
      <c r="C233" s="249">
        <v>801</v>
      </c>
      <c r="D233" s="248" t="s">
        <v>1323</v>
      </c>
      <c r="E233" s="202">
        <v>287971</v>
      </c>
      <c r="F233" s="191">
        <v>724778317</v>
      </c>
      <c r="G233" s="248" t="s">
        <v>1530</v>
      </c>
      <c r="H233" s="191" t="s">
        <v>507</v>
      </c>
      <c r="I233" s="191">
        <v>589233</v>
      </c>
      <c r="J233" s="201" t="s">
        <v>243</v>
      </c>
      <c r="K233" s="205" t="s">
        <v>1736</v>
      </c>
    </row>
    <row r="234" spans="1:11" x14ac:dyDescent="0.2">
      <c r="A234" s="247">
        <v>291471</v>
      </c>
      <c r="B234" s="250" t="s">
        <v>249</v>
      </c>
      <c r="C234" s="249">
        <v>24887</v>
      </c>
      <c r="D234" s="248" t="s">
        <v>1324</v>
      </c>
      <c r="E234" s="202">
        <v>291471</v>
      </c>
      <c r="F234" s="191">
        <v>720402008</v>
      </c>
      <c r="G234" s="248" t="s">
        <v>1531</v>
      </c>
      <c r="H234" s="191" t="s">
        <v>508</v>
      </c>
      <c r="I234" s="191">
        <v>592005</v>
      </c>
      <c r="J234" s="201" t="s">
        <v>249</v>
      </c>
      <c r="K234" s="205" t="s">
        <v>1737</v>
      </c>
    </row>
    <row r="235" spans="1:11" x14ac:dyDescent="0.2">
      <c r="A235" s="247">
        <v>290777</v>
      </c>
      <c r="B235" s="250" t="s">
        <v>1133</v>
      </c>
      <c r="C235" s="249">
        <v>1862</v>
      </c>
      <c r="D235" s="248" t="s">
        <v>1325</v>
      </c>
      <c r="E235" s="202">
        <v>290777</v>
      </c>
      <c r="F235" s="191">
        <v>737770345</v>
      </c>
      <c r="G235" s="248" t="s">
        <v>1532</v>
      </c>
      <c r="H235" s="191" t="s">
        <v>508</v>
      </c>
      <c r="I235" s="191">
        <v>592013</v>
      </c>
      <c r="J235" s="201" t="s">
        <v>249</v>
      </c>
      <c r="K235" s="205" t="s">
        <v>1738</v>
      </c>
    </row>
    <row r="236" spans="1:11" x14ac:dyDescent="0.2">
      <c r="A236" s="247">
        <v>290785</v>
      </c>
      <c r="B236" s="250" t="s">
        <v>250</v>
      </c>
      <c r="C236" s="249">
        <v>2178</v>
      </c>
      <c r="D236" s="248" t="s">
        <v>1326</v>
      </c>
      <c r="E236" s="202">
        <v>290785</v>
      </c>
      <c r="F236" s="191">
        <v>702107975</v>
      </c>
      <c r="G236" s="248" t="s">
        <v>1533</v>
      </c>
      <c r="H236" s="191" t="s">
        <v>508</v>
      </c>
      <c r="I236" s="191">
        <v>592021</v>
      </c>
      <c r="J236" s="201" t="s">
        <v>249</v>
      </c>
      <c r="K236" s="205" t="s">
        <v>1739</v>
      </c>
    </row>
    <row r="237" spans="1:11" x14ac:dyDescent="0.2">
      <c r="A237" s="247">
        <v>290793</v>
      </c>
      <c r="B237" s="250" t="s">
        <v>1134</v>
      </c>
      <c r="C237" s="249">
        <v>1935</v>
      </c>
      <c r="D237" s="248" t="s">
        <v>1327</v>
      </c>
      <c r="E237" s="202">
        <v>290793</v>
      </c>
      <c r="F237" s="191">
        <v>602731897</v>
      </c>
      <c r="G237" s="248" t="s">
        <v>1534</v>
      </c>
      <c r="H237" s="191" t="s">
        <v>508</v>
      </c>
      <c r="I237" s="191">
        <v>592030</v>
      </c>
      <c r="J237" s="201" t="s">
        <v>249</v>
      </c>
      <c r="K237" s="205" t="s">
        <v>1740</v>
      </c>
    </row>
    <row r="238" spans="1:11" x14ac:dyDescent="0.2">
      <c r="A238" s="247">
        <v>290807</v>
      </c>
      <c r="B238" s="250" t="s">
        <v>251</v>
      </c>
      <c r="C238" s="249">
        <v>4422</v>
      </c>
      <c r="D238" s="248" t="s">
        <v>1328</v>
      </c>
      <c r="E238" s="202">
        <v>290807</v>
      </c>
      <c r="F238" s="191">
        <v>602503202</v>
      </c>
      <c r="G238" s="248" t="s">
        <v>1535</v>
      </c>
      <c r="H238" s="191" t="s">
        <v>508</v>
      </c>
      <c r="I238" s="191">
        <v>592048</v>
      </c>
      <c r="J238" s="201" t="s">
        <v>249</v>
      </c>
      <c r="K238" s="205" t="s">
        <v>1741</v>
      </c>
    </row>
    <row r="239" spans="1:11" x14ac:dyDescent="0.2">
      <c r="A239" s="247">
        <v>290815</v>
      </c>
      <c r="B239" s="250" t="s">
        <v>1135</v>
      </c>
      <c r="C239" s="249">
        <v>805</v>
      </c>
      <c r="D239" s="248" t="s">
        <v>1329</v>
      </c>
      <c r="E239" s="202">
        <v>290815</v>
      </c>
      <c r="F239" s="191">
        <v>723911342</v>
      </c>
      <c r="G239" s="248" t="s">
        <v>1536</v>
      </c>
      <c r="H239" s="191" t="s">
        <v>508</v>
      </c>
      <c r="I239" s="191">
        <v>592056</v>
      </c>
      <c r="J239" s="201" t="s">
        <v>249</v>
      </c>
      <c r="K239" s="205" t="s">
        <v>1742</v>
      </c>
    </row>
    <row r="240" spans="1:11" x14ac:dyDescent="0.2">
      <c r="A240" s="247">
        <v>290823</v>
      </c>
      <c r="B240" s="250" t="s">
        <v>252</v>
      </c>
      <c r="C240" s="249">
        <v>2199</v>
      </c>
      <c r="D240" s="248" t="s">
        <v>1330</v>
      </c>
      <c r="E240" s="202">
        <v>290823</v>
      </c>
      <c r="F240" s="191">
        <v>602789907</v>
      </c>
      <c r="G240" s="248" t="s">
        <v>1537</v>
      </c>
      <c r="H240" s="191" t="s">
        <v>508</v>
      </c>
      <c r="I240" s="191">
        <v>592064</v>
      </c>
      <c r="J240" s="201" t="s">
        <v>249</v>
      </c>
      <c r="K240" s="205" t="s">
        <v>1743</v>
      </c>
    </row>
    <row r="241" spans="1:11" x14ac:dyDescent="0.2">
      <c r="A241" s="247">
        <v>542253</v>
      </c>
      <c r="B241" s="250" t="s">
        <v>1136</v>
      </c>
      <c r="C241" s="249">
        <v>880</v>
      </c>
      <c r="D241" s="248" t="s">
        <v>1331</v>
      </c>
      <c r="E241" s="202">
        <v>542253</v>
      </c>
      <c r="F241" s="191">
        <v>734231970</v>
      </c>
      <c r="G241" s="248" t="s">
        <v>1538</v>
      </c>
      <c r="H241" s="191" t="s">
        <v>508</v>
      </c>
      <c r="I241" s="191">
        <v>592072</v>
      </c>
      <c r="J241" s="201" t="s">
        <v>249</v>
      </c>
      <c r="K241" s="205" t="s">
        <v>1744</v>
      </c>
    </row>
    <row r="242" spans="1:11" x14ac:dyDescent="0.2">
      <c r="A242" s="247">
        <v>290840</v>
      </c>
      <c r="B242" s="250" t="s">
        <v>1137</v>
      </c>
      <c r="C242" s="249">
        <v>1715</v>
      </c>
      <c r="D242" s="248" t="s">
        <v>1332</v>
      </c>
      <c r="E242" s="202">
        <v>290840</v>
      </c>
      <c r="F242" s="191">
        <v>775343294</v>
      </c>
      <c r="G242" s="248" t="s">
        <v>1539</v>
      </c>
      <c r="H242" s="191" t="s">
        <v>508</v>
      </c>
      <c r="I242" s="191">
        <v>592081</v>
      </c>
      <c r="J242" s="201" t="s">
        <v>249</v>
      </c>
      <c r="K242" s="205" t="s">
        <v>1745</v>
      </c>
    </row>
    <row r="243" spans="1:11" x14ac:dyDescent="0.2">
      <c r="A243" s="247">
        <v>290858</v>
      </c>
      <c r="B243" s="250" t="s">
        <v>1066</v>
      </c>
      <c r="C243" s="249">
        <v>966</v>
      </c>
      <c r="D243" s="248" t="s">
        <v>1333</v>
      </c>
      <c r="E243" s="202">
        <v>290858</v>
      </c>
      <c r="F243" s="191">
        <v>725103828</v>
      </c>
      <c r="G243" s="248" t="s">
        <v>1540</v>
      </c>
      <c r="H243" s="191" t="s">
        <v>508</v>
      </c>
      <c r="I243" s="191">
        <v>592099</v>
      </c>
      <c r="J243" s="201" t="s">
        <v>249</v>
      </c>
      <c r="K243" s="205" t="s">
        <v>1658</v>
      </c>
    </row>
    <row r="244" spans="1:11" x14ac:dyDescent="0.2">
      <c r="A244" s="247">
        <v>290866</v>
      </c>
      <c r="B244" s="250" t="s">
        <v>254</v>
      </c>
      <c r="C244" s="249">
        <v>2397</v>
      </c>
      <c r="D244" s="248" t="s">
        <v>1334</v>
      </c>
      <c r="E244" s="202">
        <v>290866</v>
      </c>
      <c r="F244" s="191">
        <v>724030056</v>
      </c>
      <c r="G244" s="248" t="s">
        <v>1541</v>
      </c>
      <c r="H244" s="191" t="s">
        <v>508</v>
      </c>
      <c r="I244" s="191">
        <v>592102</v>
      </c>
      <c r="J244" s="201" t="s">
        <v>249</v>
      </c>
      <c r="K244" s="205" t="s">
        <v>1746</v>
      </c>
    </row>
    <row r="245" spans="1:11" x14ac:dyDescent="0.2">
      <c r="A245" s="247">
        <v>290874</v>
      </c>
      <c r="B245" s="250" t="s">
        <v>1138</v>
      </c>
      <c r="C245" s="249">
        <v>864</v>
      </c>
      <c r="D245" s="248" t="s">
        <v>1335</v>
      </c>
      <c r="E245" s="202">
        <v>290874</v>
      </c>
      <c r="F245" s="191">
        <v>724190310</v>
      </c>
      <c r="G245" s="248" t="s">
        <v>1542</v>
      </c>
      <c r="H245" s="191" t="s">
        <v>508</v>
      </c>
      <c r="I245" s="191">
        <v>592111</v>
      </c>
      <c r="J245" s="201" t="s">
        <v>249</v>
      </c>
      <c r="K245" s="205" t="s">
        <v>1747</v>
      </c>
    </row>
    <row r="246" spans="1:11" x14ac:dyDescent="0.2">
      <c r="A246" s="247">
        <v>360392</v>
      </c>
      <c r="B246" s="250" t="s">
        <v>606</v>
      </c>
      <c r="C246" s="249">
        <v>381</v>
      </c>
      <c r="D246" s="248" t="s">
        <v>708</v>
      </c>
      <c r="E246" s="202">
        <v>360392</v>
      </c>
      <c r="F246" s="191">
        <v>777342926</v>
      </c>
      <c r="G246" s="248" t="s">
        <v>911</v>
      </c>
      <c r="H246" s="191" t="s">
        <v>508</v>
      </c>
      <c r="I246" s="191">
        <v>592137</v>
      </c>
      <c r="J246" s="201" t="s">
        <v>249</v>
      </c>
      <c r="K246" s="205" t="s">
        <v>811</v>
      </c>
    </row>
    <row r="247" spans="1:11" x14ac:dyDescent="0.2">
      <c r="A247" s="247">
        <v>290904</v>
      </c>
      <c r="B247" s="250" t="s">
        <v>256</v>
      </c>
      <c r="C247" s="249">
        <v>2866</v>
      </c>
      <c r="D247" s="248" t="s">
        <v>1336</v>
      </c>
      <c r="E247" s="202">
        <v>290904</v>
      </c>
      <c r="F247" s="191">
        <v>602578530</v>
      </c>
      <c r="G247" s="248" t="s">
        <v>1543</v>
      </c>
      <c r="H247" s="191" t="s">
        <v>508</v>
      </c>
      <c r="I247" s="191">
        <v>592145</v>
      </c>
      <c r="J247" s="201" t="s">
        <v>249</v>
      </c>
      <c r="K247" s="205" t="s">
        <v>1748</v>
      </c>
    </row>
    <row r="248" spans="1:11" x14ac:dyDescent="0.2">
      <c r="A248" s="247">
        <v>360597</v>
      </c>
      <c r="B248" s="250" t="s">
        <v>1139</v>
      </c>
      <c r="C248" s="249">
        <v>512</v>
      </c>
      <c r="D248" s="248" t="s">
        <v>1337</v>
      </c>
      <c r="E248" s="202">
        <v>360597</v>
      </c>
      <c r="F248" s="191">
        <v>725423868</v>
      </c>
      <c r="G248" s="248" t="s">
        <v>1544</v>
      </c>
      <c r="H248" s="191" t="s">
        <v>508</v>
      </c>
      <c r="I248" s="191">
        <v>592153</v>
      </c>
      <c r="J248" s="201" t="s">
        <v>249</v>
      </c>
      <c r="K248" s="205" t="s">
        <v>1749</v>
      </c>
    </row>
    <row r="249" spans="1:11" x14ac:dyDescent="0.2">
      <c r="A249" s="247">
        <v>290939</v>
      </c>
      <c r="B249" s="250" t="s">
        <v>253</v>
      </c>
      <c r="C249" s="249">
        <v>4254</v>
      </c>
      <c r="D249" s="248" t="s">
        <v>1338</v>
      </c>
      <c r="E249" s="202">
        <v>290939</v>
      </c>
      <c r="F249" s="191">
        <v>602587903</v>
      </c>
      <c r="G249" s="248" t="s">
        <v>1545</v>
      </c>
      <c r="H249" s="191" t="s">
        <v>508</v>
      </c>
      <c r="I249" s="191">
        <v>592170</v>
      </c>
      <c r="J249" s="201" t="s">
        <v>249</v>
      </c>
      <c r="K249" s="205" t="s">
        <v>1750</v>
      </c>
    </row>
    <row r="250" spans="1:11" x14ac:dyDescent="0.2">
      <c r="A250" s="247">
        <v>290947</v>
      </c>
      <c r="B250" s="250" t="s">
        <v>1140</v>
      </c>
      <c r="C250" s="249">
        <v>809</v>
      </c>
      <c r="D250" s="248" t="s">
        <v>1339</v>
      </c>
      <c r="E250" s="202">
        <v>290947</v>
      </c>
      <c r="F250" s="191">
        <v>773832044</v>
      </c>
      <c r="G250" s="248" t="s">
        <v>1546</v>
      </c>
      <c r="H250" s="191" t="s">
        <v>508</v>
      </c>
      <c r="I250" s="191">
        <v>592188</v>
      </c>
      <c r="J250" s="201" t="s">
        <v>249</v>
      </c>
      <c r="K250" s="205" t="s">
        <v>1751</v>
      </c>
    </row>
    <row r="251" spans="1:11" x14ac:dyDescent="0.2">
      <c r="A251" s="247">
        <v>362166</v>
      </c>
      <c r="B251" s="250" t="s">
        <v>542</v>
      </c>
      <c r="C251" s="249">
        <v>41</v>
      </c>
      <c r="D251" s="248" t="s">
        <v>644</v>
      </c>
      <c r="E251" s="202">
        <v>362166</v>
      </c>
      <c r="F251" s="191">
        <v>724179300</v>
      </c>
      <c r="G251" s="248" t="s">
        <v>847</v>
      </c>
      <c r="H251" s="191" t="s">
        <v>508</v>
      </c>
      <c r="I251" s="191">
        <v>592196</v>
      </c>
      <c r="J251" s="201" t="s">
        <v>249</v>
      </c>
      <c r="K251" s="205" t="s">
        <v>747</v>
      </c>
    </row>
    <row r="252" spans="1:11" x14ac:dyDescent="0.2">
      <c r="A252" s="247">
        <v>290963</v>
      </c>
      <c r="B252" s="250" t="s">
        <v>1141</v>
      </c>
      <c r="C252" s="249">
        <v>1009</v>
      </c>
      <c r="D252" s="248" t="s">
        <v>1340</v>
      </c>
      <c r="E252" s="202">
        <v>290963</v>
      </c>
      <c r="F252" s="191">
        <v>724178527</v>
      </c>
      <c r="G252" s="248" t="s">
        <v>1547</v>
      </c>
      <c r="H252" s="191" t="s">
        <v>508</v>
      </c>
      <c r="I252" s="191">
        <v>592200</v>
      </c>
      <c r="J252" s="201" t="s">
        <v>249</v>
      </c>
      <c r="K252" s="205" t="s">
        <v>1752</v>
      </c>
    </row>
    <row r="253" spans="1:11" x14ac:dyDescent="0.2">
      <c r="A253" s="247">
        <v>290971</v>
      </c>
      <c r="B253" s="250" t="s">
        <v>1142</v>
      </c>
      <c r="C253" s="249">
        <v>998</v>
      </c>
      <c r="D253" s="248" t="s">
        <v>1341</v>
      </c>
      <c r="E253" s="202">
        <v>290971</v>
      </c>
      <c r="F253" s="191">
        <v>725121019</v>
      </c>
      <c r="G253" s="248" t="s">
        <v>1548</v>
      </c>
      <c r="H253" s="191" t="s">
        <v>508</v>
      </c>
      <c r="I253" s="191">
        <v>592218</v>
      </c>
      <c r="J253" s="201" t="s">
        <v>249</v>
      </c>
      <c r="K253" s="205" t="s">
        <v>1753</v>
      </c>
    </row>
    <row r="254" spans="1:11" x14ac:dyDescent="0.2">
      <c r="A254" s="247">
        <v>290980</v>
      </c>
      <c r="B254" s="250" t="s">
        <v>1143</v>
      </c>
      <c r="C254" s="249">
        <v>1821</v>
      </c>
      <c r="D254" s="248" t="s">
        <v>1342</v>
      </c>
      <c r="E254" s="202">
        <v>290980</v>
      </c>
      <c r="F254" s="191">
        <v>725121020</v>
      </c>
      <c r="G254" s="248" t="s">
        <v>1549</v>
      </c>
      <c r="H254" s="191" t="s">
        <v>508</v>
      </c>
      <c r="I254" s="191">
        <v>592226</v>
      </c>
      <c r="J254" s="201" t="s">
        <v>249</v>
      </c>
      <c r="K254" s="205" t="s">
        <v>1754</v>
      </c>
    </row>
    <row r="255" spans="1:11" x14ac:dyDescent="0.2">
      <c r="A255" s="247">
        <v>542369</v>
      </c>
      <c r="B255" s="250" t="s">
        <v>613</v>
      </c>
      <c r="C255" s="249">
        <v>454</v>
      </c>
      <c r="D255" s="248" t="s">
        <v>734</v>
      </c>
      <c r="E255" s="202">
        <v>542369</v>
      </c>
      <c r="F255" s="191">
        <v>776625188</v>
      </c>
      <c r="G255" s="248" t="s">
        <v>937</v>
      </c>
      <c r="H255" s="191" t="s">
        <v>508</v>
      </c>
      <c r="I255" s="191">
        <v>592234</v>
      </c>
      <c r="J255" s="201" t="s">
        <v>249</v>
      </c>
      <c r="K255" s="205" t="s">
        <v>818</v>
      </c>
    </row>
    <row r="256" spans="1:11" x14ac:dyDescent="0.2">
      <c r="A256" s="247">
        <v>568589</v>
      </c>
      <c r="B256" s="250" t="s">
        <v>550</v>
      </c>
      <c r="C256" s="249">
        <v>160</v>
      </c>
      <c r="D256" s="248" t="s">
        <v>652</v>
      </c>
      <c r="E256" s="202">
        <v>568589</v>
      </c>
      <c r="F256" s="191">
        <v>605515204</v>
      </c>
      <c r="G256" s="248" t="s">
        <v>855</v>
      </c>
      <c r="H256" s="191" t="s">
        <v>510</v>
      </c>
      <c r="I256" s="191">
        <v>592251</v>
      </c>
      <c r="J256" s="201" t="s">
        <v>278</v>
      </c>
      <c r="K256" s="205" t="s">
        <v>755</v>
      </c>
    </row>
    <row r="257" spans="1:11" x14ac:dyDescent="0.2">
      <c r="A257" s="247">
        <v>291013</v>
      </c>
      <c r="B257" s="250" t="s">
        <v>1144</v>
      </c>
      <c r="C257" s="249">
        <v>1055</v>
      </c>
      <c r="D257" s="248" t="s">
        <v>1343</v>
      </c>
      <c r="E257" s="202">
        <v>291013</v>
      </c>
      <c r="F257" s="191">
        <v>724179317</v>
      </c>
      <c r="G257" s="248" t="s">
        <v>1550</v>
      </c>
      <c r="H257" s="191" t="s">
        <v>508</v>
      </c>
      <c r="I257" s="191">
        <v>592269</v>
      </c>
      <c r="J257" s="201" t="s">
        <v>249</v>
      </c>
      <c r="K257" s="205" t="s">
        <v>1755</v>
      </c>
    </row>
    <row r="258" spans="1:11" x14ac:dyDescent="0.2">
      <c r="A258" s="247">
        <v>207438</v>
      </c>
      <c r="B258" s="250" t="s">
        <v>1145</v>
      </c>
      <c r="C258" s="249">
        <v>510</v>
      </c>
      <c r="D258" s="248" t="s">
        <v>1344</v>
      </c>
      <c r="E258" s="202">
        <v>207438</v>
      </c>
      <c r="F258" s="191">
        <v>736750288</v>
      </c>
      <c r="G258" s="248" t="s">
        <v>1551</v>
      </c>
      <c r="H258" s="191" t="s">
        <v>508</v>
      </c>
      <c r="I258" s="191">
        <v>592277</v>
      </c>
      <c r="J258" s="201" t="s">
        <v>249</v>
      </c>
      <c r="K258" s="205" t="s">
        <v>1756</v>
      </c>
    </row>
    <row r="259" spans="1:11" x14ac:dyDescent="0.2">
      <c r="A259" s="247">
        <v>291030</v>
      </c>
      <c r="B259" s="250" t="s">
        <v>1146</v>
      </c>
      <c r="C259" s="249">
        <v>902</v>
      </c>
      <c r="D259" s="248" t="s">
        <v>1345</v>
      </c>
      <c r="E259" s="202">
        <v>291030</v>
      </c>
      <c r="F259" s="191">
        <v>607153054</v>
      </c>
      <c r="G259" s="248" t="s">
        <v>1552</v>
      </c>
      <c r="H259" s="191" t="s">
        <v>508</v>
      </c>
      <c r="I259" s="191">
        <v>592285</v>
      </c>
      <c r="J259" s="201" t="s">
        <v>249</v>
      </c>
      <c r="K259" s="205" t="s">
        <v>1757</v>
      </c>
    </row>
    <row r="260" spans="1:11" x14ac:dyDescent="0.2">
      <c r="A260" s="247">
        <v>291048</v>
      </c>
      <c r="B260" s="250" t="s">
        <v>1147</v>
      </c>
      <c r="C260" s="249">
        <v>889</v>
      </c>
      <c r="D260" s="248" t="s">
        <v>1346</v>
      </c>
      <c r="E260" s="202">
        <v>291048</v>
      </c>
      <c r="F260" s="191">
        <v>734609773</v>
      </c>
      <c r="G260" s="248" t="s">
        <v>1553</v>
      </c>
      <c r="H260" s="191" t="s">
        <v>508</v>
      </c>
      <c r="I260" s="191">
        <v>592293</v>
      </c>
      <c r="J260" s="201" t="s">
        <v>249</v>
      </c>
      <c r="K260" s="205" t="s">
        <v>1758</v>
      </c>
    </row>
    <row r="261" spans="1:11" x14ac:dyDescent="0.2">
      <c r="A261" s="247">
        <v>542377</v>
      </c>
      <c r="B261" s="250" t="s">
        <v>621</v>
      </c>
      <c r="C261" s="249">
        <v>431</v>
      </c>
      <c r="D261" s="248" t="s">
        <v>723</v>
      </c>
      <c r="E261" s="202">
        <v>542377</v>
      </c>
      <c r="F261" s="191">
        <v>774179009</v>
      </c>
      <c r="G261" s="248" t="s">
        <v>926</v>
      </c>
      <c r="H261" s="191" t="s">
        <v>508</v>
      </c>
      <c r="I261" s="191">
        <v>592307</v>
      </c>
      <c r="J261" s="201" t="s">
        <v>249</v>
      </c>
      <c r="K261" s="205" t="s">
        <v>826</v>
      </c>
    </row>
    <row r="262" spans="1:11" x14ac:dyDescent="0.2">
      <c r="A262" s="247">
        <v>291072</v>
      </c>
      <c r="B262" s="250" t="s">
        <v>1148</v>
      </c>
      <c r="C262" s="249">
        <v>978</v>
      </c>
      <c r="D262" s="248" t="s">
        <v>1347</v>
      </c>
      <c r="E262" s="202">
        <v>291072</v>
      </c>
      <c r="F262" s="191">
        <v>602880464</v>
      </c>
      <c r="G262" s="248" t="s">
        <v>1554</v>
      </c>
      <c r="H262" s="191" t="s">
        <v>508</v>
      </c>
      <c r="I262" s="191">
        <v>592323</v>
      </c>
      <c r="J262" s="201" t="s">
        <v>249</v>
      </c>
      <c r="K262" s="205" t="s">
        <v>1759</v>
      </c>
    </row>
    <row r="263" spans="1:11" x14ac:dyDescent="0.2">
      <c r="A263" s="247">
        <v>542245</v>
      </c>
      <c r="B263" s="250" t="s">
        <v>566</v>
      </c>
      <c r="C263" s="249">
        <v>230</v>
      </c>
      <c r="D263" s="248" t="s">
        <v>668</v>
      </c>
      <c r="E263" s="202">
        <v>542245</v>
      </c>
      <c r="F263" s="191">
        <v>724179029</v>
      </c>
      <c r="G263" s="248" t="s">
        <v>871</v>
      </c>
      <c r="H263" s="191" t="s">
        <v>508</v>
      </c>
      <c r="I263" s="191">
        <v>592340</v>
      </c>
      <c r="J263" s="201" t="s">
        <v>249</v>
      </c>
      <c r="K263" s="205" t="s">
        <v>771</v>
      </c>
    </row>
    <row r="264" spans="1:11" x14ac:dyDescent="0.2">
      <c r="A264" s="247">
        <v>362174</v>
      </c>
      <c r="B264" s="250" t="s">
        <v>632</v>
      </c>
      <c r="C264" s="249">
        <v>455</v>
      </c>
      <c r="D264" s="248" t="s">
        <v>735</v>
      </c>
      <c r="E264" s="202">
        <v>362174</v>
      </c>
      <c r="F264" s="191">
        <v>776294567</v>
      </c>
      <c r="G264" s="248" t="s">
        <v>938</v>
      </c>
      <c r="H264" s="191" t="s">
        <v>508</v>
      </c>
      <c r="I264" s="191">
        <v>592366</v>
      </c>
      <c r="J264" s="201" t="s">
        <v>249</v>
      </c>
      <c r="K264" s="205" t="s">
        <v>837</v>
      </c>
    </row>
    <row r="265" spans="1:11" x14ac:dyDescent="0.2">
      <c r="A265" s="247">
        <v>291129</v>
      </c>
      <c r="B265" s="250" t="s">
        <v>1149</v>
      </c>
      <c r="C265" s="249">
        <v>1180</v>
      </c>
      <c r="D265" s="248" t="s">
        <v>1348</v>
      </c>
      <c r="E265" s="202">
        <v>291129</v>
      </c>
      <c r="F265" s="191">
        <v>739011126</v>
      </c>
      <c r="G265" s="248" t="s">
        <v>1555</v>
      </c>
      <c r="H265" s="191" t="s">
        <v>508</v>
      </c>
      <c r="I265" s="191">
        <v>592382</v>
      </c>
      <c r="J265" s="201" t="s">
        <v>249</v>
      </c>
      <c r="K265" s="205" t="s">
        <v>1760</v>
      </c>
    </row>
    <row r="266" spans="1:11" x14ac:dyDescent="0.2">
      <c r="A266" s="247">
        <v>362344</v>
      </c>
      <c r="B266" s="250" t="s">
        <v>1150</v>
      </c>
      <c r="C266" s="249">
        <v>698</v>
      </c>
      <c r="D266" s="248" t="s">
        <v>1349</v>
      </c>
      <c r="E266" s="202">
        <v>362344</v>
      </c>
      <c r="F266" s="191">
        <v>603251539</v>
      </c>
      <c r="G266" s="248" t="s">
        <v>1556</v>
      </c>
      <c r="H266" s="191" t="s">
        <v>508</v>
      </c>
      <c r="I266" s="191">
        <v>592391</v>
      </c>
      <c r="J266" s="201" t="s">
        <v>249</v>
      </c>
      <c r="K266" s="205" t="s">
        <v>1761</v>
      </c>
    </row>
    <row r="267" spans="1:11" x14ac:dyDescent="0.2">
      <c r="A267" s="247">
        <v>291145</v>
      </c>
      <c r="B267" s="250" t="s">
        <v>1151</v>
      </c>
      <c r="C267" s="249">
        <v>784</v>
      </c>
      <c r="D267" s="248" t="s">
        <v>1350</v>
      </c>
      <c r="E267" s="202">
        <v>291145</v>
      </c>
      <c r="F267" s="191">
        <v>731618702</v>
      </c>
      <c r="G267" s="248" t="s">
        <v>1557</v>
      </c>
      <c r="H267" s="191" t="s">
        <v>508</v>
      </c>
      <c r="I267" s="191">
        <v>592404</v>
      </c>
      <c r="J267" s="201" t="s">
        <v>249</v>
      </c>
      <c r="K267" s="205" t="s">
        <v>1762</v>
      </c>
    </row>
    <row r="268" spans="1:11" x14ac:dyDescent="0.2">
      <c r="A268" s="247">
        <v>291153</v>
      </c>
      <c r="B268" s="250" t="s">
        <v>1152</v>
      </c>
      <c r="C268" s="249">
        <v>1636</v>
      </c>
      <c r="D268" s="248" t="s">
        <v>1351</v>
      </c>
      <c r="E268" s="202">
        <v>291153</v>
      </c>
      <c r="F268" s="191">
        <v>606070719</v>
      </c>
      <c r="G268" s="248" t="s">
        <v>1558</v>
      </c>
      <c r="H268" s="191" t="s">
        <v>508</v>
      </c>
      <c r="I268" s="191">
        <v>592412</v>
      </c>
      <c r="J268" s="201" t="s">
        <v>249</v>
      </c>
      <c r="K268" s="205" t="s">
        <v>1763</v>
      </c>
    </row>
    <row r="269" spans="1:11" x14ac:dyDescent="0.2">
      <c r="A269" s="247">
        <v>291161</v>
      </c>
      <c r="B269" s="250" t="s">
        <v>1153</v>
      </c>
      <c r="C269" s="249">
        <v>706</v>
      </c>
      <c r="D269" s="248" t="s">
        <v>1352</v>
      </c>
      <c r="E269" s="202">
        <v>291161</v>
      </c>
      <c r="F269" s="191">
        <v>736235599</v>
      </c>
      <c r="G269" s="248" t="s">
        <v>1559</v>
      </c>
      <c r="H269" s="191" t="s">
        <v>508</v>
      </c>
      <c r="I269" s="191">
        <v>592421</v>
      </c>
      <c r="J269" s="201" t="s">
        <v>249</v>
      </c>
      <c r="K269" s="205" t="s">
        <v>1764</v>
      </c>
    </row>
    <row r="270" spans="1:11" x14ac:dyDescent="0.2">
      <c r="A270" s="247">
        <v>291170</v>
      </c>
      <c r="B270" s="250" t="s">
        <v>258</v>
      </c>
      <c r="C270" s="249">
        <v>3378</v>
      </c>
      <c r="D270" s="248" t="s">
        <v>1353</v>
      </c>
      <c r="E270" s="202">
        <v>291170</v>
      </c>
      <c r="F270" s="191">
        <v>606766166</v>
      </c>
      <c r="G270" s="248" t="s">
        <v>1560</v>
      </c>
      <c r="H270" s="191" t="s">
        <v>508</v>
      </c>
      <c r="I270" s="191">
        <v>592439</v>
      </c>
      <c r="J270" s="201" t="s">
        <v>249</v>
      </c>
      <c r="K270" s="205" t="s">
        <v>1765</v>
      </c>
    </row>
    <row r="271" spans="1:11" x14ac:dyDescent="0.2">
      <c r="A271" s="247">
        <v>542300</v>
      </c>
      <c r="B271" s="250" t="s">
        <v>1154</v>
      </c>
      <c r="C271" s="249">
        <v>797</v>
      </c>
      <c r="D271" s="248" t="s">
        <v>1354</v>
      </c>
      <c r="E271" s="202">
        <v>542300</v>
      </c>
      <c r="F271" s="191">
        <v>724178585</v>
      </c>
      <c r="G271" s="248" t="s">
        <v>1561</v>
      </c>
      <c r="H271" s="191" t="s">
        <v>508</v>
      </c>
      <c r="I271" s="191">
        <v>592447</v>
      </c>
      <c r="J271" s="201" t="s">
        <v>249</v>
      </c>
      <c r="K271" s="205" t="s">
        <v>1766</v>
      </c>
    </row>
    <row r="272" spans="1:11" x14ac:dyDescent="0.2">
      <c r="A272" s="247">
        <v>291196</v>
      </c>
      <c r="B272" s="250" t="s">
        <v>1155</v>
      </c>
      <c r="C272" s="249">
        <v>1481</v>
      </c>
      <c r="D272" s="248" t="s">
        <v>1355</v>
      </c>
      <c r="E272" s="202">
        <v>291196</v>
      </c>
      <c r="F272" s="191">
        <v>725121038</v>
      </c>
      <c r="G272" s="248" t="s">
        <v>1562</v>
      </c>
      <c r="H272" s="191" t="s">
        <v>508</v>
      </c>
      <c r="I272" s="191">
        <v>592455</v>
      </c>
      <c r="J272" s="201" t="s">
        <v>249</v>
      </c>
      <c r="K272" s="205" t="s">
        <v>1767</v>
      </c>
    </row>
    <row r="273" spans="1:11" x14ac:dyDescent="0.2">
      <c r="A273" s="247">
        <v>291200</v>
      </c>
      <c r="B273" s="250" t="s">
        <v>260</v>
      </c>
      <c r="C273" s="249">
        <v>3401</v>
      </c>
      <c r="D273" s="248" t="s">
        <v>1356</v>
      </c>
      <c r="E273" s="202">
        <v>291200</v>
      </c>
      <c r="F273" s="191">
        <v>602657717</v>
      </c>
      <c r="G273" s="248" t="s">
        <v>1563</v>
      </c>
      <c r="H273" s="191" t="s">
        <v>508</v>
      </c>
      <c r="I273" s="191">
        <v>592463</v>
      </c>
      <c r="J273" s="201" t="s">
        <v>249</v>
      </c>
      <c r="K273" s="205" t="s">
        <v>1768</v>
      </c>
    </row>
    <row r="274" spans="1:11" x14ac:dyDescent="0.2">
      <c r="A274" s="247">
        <v>291218</v>
      </c>
      <c r="B274" s="250" t="s">
        <v>1156</v>
      </c>
      <c r="C274" s="249">
        <v>884</v>
      </c>
      <c r="D274" s="248" t="s">
        <v>1357</v>
      </c>
      <c r="E274" s="202">
        <v>291218</v>
      </c>
      <c r="F274" s="191">
        <v>724301812</v>
      </c>
      <c r="G274" s="248" t="s">
        <v>1564</v>
      </c>
      <c r="H274" s="191" t="s">
        <v>508</v>
      </c>
      <c r="I274" s="191">
        <v>592471</v>
      </c>
      <c r="J274" s="201" t="s">
        <v>249</v>
      </c>
      <c r="K274" s="205" t="s">
        <v>1769</v>
      </c>
    </row>
    <row r="275" spans="1:11" x14ac:dyDescent="0.2">
      <c r="A275" s="247">
        <v>542326</v>
      </c>
      <c r="B275" s="250" t="s">
        <v>1157</v>
      </c>
      <c r="C275" s="249">
        <v>710</v>
      </c>
      <c r="D275" s="248" t="s">
        <v>1358</v>
      </c>
      <c r="E275" s="202">
        <v>542326</v>
      </c>
      <c r="F275" s="191">
        <v>602503191</v>
      </c>
      <c r="G275" s="248" t="s">
        <v>1565</v>
      </c>
      <c r="H275" s="191" t="s">
        <v>508</v>
      </c>
      <c r="I275" s="191">
        <v>592480</v>
      </c>
      <c r="J275" s="201" t="s">
        <v>249</v>
      </c>
      <c r="K275" s="205" t="s">
        <v>1770</v>
      </c>
    </row>
    <row r="276" spans="1:11" x14ac:dyDescent="0.2">
      <c r="A276" s="247">
        <v>291234</v>
      </c>
      <c r="B276" s="250" t="s">
        <v>1158</v>
      </c>
      <c r="C276" s="249">
        <v>907</v>
      </c>
      <c r="D276" s="248" t="s">
        <v>1359</v>
      </c>
      <c r="E276" s="202">
        <v>291234</v>
      </c>
      <c r="F276" s="191">
        <v>724178578</v>
      </c>
      <c r="G276" s="248" t="s">
        <v>1566</v>
      </c>
      <c r="H276" s="191" t="s">
        <v>508</v>
      </c>
      <c r="I276" s="191">
        <v>592498</v>
      </c>
      <c r="J276" s="201" t="s">
        <v>249</v>
      </c>
      <c r="K276" s="205" t="s">
        <v>1771</v>
      </c>
    </row>
    <row r="277" spans="1:11" x14ac:dyDescent="0.2">
      <c r="A277" s="247">
        <v>635791</v>
      </c>
      <c r="B277" s="250" t="s">
        <v>588</v>
      </c>
      <c r="C277" s="249">
        <v>887</v>
      </c>
      <c r="D277" s="248" t="s">
        <v>1360</v>
      </c>
      <c r="E277" s="202">
        <v>635791</v>
      </c>
      <c r="F277" s="191">
        <v>602409120</v>
      </c>
      <c r="G277" s="248" t="s">
        <v>1567</v>
      </c>
      <c r="H277" s="191" t="s">
        <v>508</v>
      </c>
      <c r="I277" s="191">
        <v>592501</v>
      </c>
      <c r="J277" s="201" t="s">
        <v>249</v>
      </c>
      <c r="K277" s="205" t="s">
        <v>793</v>
      </c>
    </row>
    <row r="278" spans="1:11" x14ac:dyDescent="0.2">
      <c r="A278" s="247">
        <v>291251</v>
      </c>
      <c r="B278" s="250" t="s">
        <v>257</v>
      </c>
      <c r="C278" s="249">
        <v>2036</v>
      </c>
      <c r="D278" s="248" t="s">
        <v>1361</v>
      </c>
      <c r="E278" s="202">
        <v>291251</v>
      </c>
      <c r="F278" s="191">
        <v>775574555</v>
      </c>
      <c r="G278" s="248" t="s">
        <v>1568</v>
      </c>
      <c r="H278" s="191" t="s">
        <v>508</v>
      </c>
      <c r="I278" s="191">
        <v>592510</v>
      </c>
      <c r="J278" s="201" t="s">
        <v>249</v>
      </c>
      <c r="K278" s="205" t="s">
        <v>1772</v>
      </c>
    </row>
    <row r="279" spans="1:11" x14ac:dyDescent="0.2">
      <c r="A279" s="247">
        <v>291269</v>
      </c>
      <c r="B279" s="250" t="s">
        <v>1159</v>
      </c>
      <c r="C279" s="249">
        <v>985</v>
      </c>
      <c r="D279" s="248" t="s">
        <v>1362</v>
      </c>
      <c r="E279" s="202">
        <v>291269</v>
      </c>
      <c r="F279" s="191">
        <v>724178670</v>
      </c>
      <c r="G279" s="248" t="s">
        <v>1569</v>
      </c>
      <c r="H279" s="191" t="s">
        <v>508</v>
      </c>
      <c r="I279" s="191">
        <v>592528</v>
      </c>
      <c r="J279" s="201" t="s">
        <v>249</v>
      </c>
      <c r="K279" s="205" t="s">
        <v>1773</v>
      </c>
    </row>
    <row r="280" spans="1:11" x14ac:dyDescent="0.2">
      <c r="A280" s="247">
        <v>291277</v>
      </c>
      <c r="B280" s="250" t="s">
        <v>1160</v>
      </c>
      <c r="C280" s="249">
        <v>1004</v>
      </c>
      <c r="D280" s="248" t="s">
        <v>1363</v>
      </c>
      <c r="E280" s="202">
        <v>291277</v>
      </c>
      <c r="F280" s="191">
        <v>773018032</v>
      </c>
      <c r="G280" s="248" t="s">
        <v>1570</v>
      </c>
      <c r="H280" s="191" t="s">
        <v>508</v>
      </c>
      <c r="I280" s="191">
        <v>592536</v>
      </c>
      <c r="J280" s="201" t="s">
        <v>249</v>
      </c>
      <c r="K280" s="205" t="s">
        <v>1774</v>
      </c>
    </row>
    <row r="281" spans="1:11" x14ac:dyDescent="0.2">
      <c r="A281" s="247">
        <v>542270</v>
      </c>
      <c r="B281" s="250" t="s">
        <v>626</v>
      </c>
      <c r="C281" s="249">
        <v>437</v>
      </c>
      <c r="D281" s="248" t="s">
        <v>728</v>
      </c>
      <c r="E281" s="202">
        <v>542270</v>
      </c>
      <c r="F281" s="191">
        <v>607086886</v>
      </c>
      <c r="G281" s="248" t="s">
        <v>931</v>
      </c>
      <c r="H281" s="191" t="s">
        <v>508</v>
      </c>
      <c r="I281" s="191">
        <v>592552</v>
      </c>
      <c r="J281" s="201" t="s">
        <v>249</v>
      </c>
      <c r="K281" s="205" t="s">
        <v>831</v>
      </c>
    </row>
    <row r="282" spans="1:11" x14ac:dyDescent="0.2">
      <c r="A282" s="247">
        <v>362417</v>
      </c>
      <c r="B282" s="250" t="s">
        <v>612</v>
      </c>
      <c r="C282" s="249">
        <v>416</v>
      </c>
      <c r="D282" s="248" t="s">
        <v>714</v>
      </c>
      <c r="E282" s="202">
        <v>362417</v>
      </c>
      <c r="F282" s="191">
        <v>775568706</v>
      </c>
      <c r="G282" s="248" t="s">
        <v>917</v>
      </c>
      <c r="H282" s="191" t="s">
        <v>508</v>
      </c>
      <c r="I282" s="191">
        <v>592561</v>
      </c>
      <c r="J282" s="201" t="s">
        <v>249</v>
      </c>
      <c r="K282" s="205" t="s">
        <v>817</v>
      </c>
    </row>
    <row r="283" spans="1:11" x14ac:dyDescent="0.2">
      <c r="A283" s="247">
        <v>291315</v>
      </c>
      <c r="B283" s="250" t="s">
        <v>1161</v>
      </c>
      <c r="C283" s="249">
        <v>700</v>
      </c>
      <c r="D283" s="248" t="s">
        <v>1364</v>
      </c>
      <c r="E283" s="202">
        <v>291315</v>
      </c>
      <c r="F283" s="191">
        <v>724178679</v>
      </c>
      <c r="G283" s="248" t="s">
        <v>1571</v>
      </c>
      <c r="H283" s="191" t="s">
        <v>508</v>
      </c>
      <c r="I283" s="191">
        <v>592579</v>
      </c>
      <c r="J283" s="201" t="s">
        <v>249</v>
      </c>
      <c r="K283" s="205" t="s">
        <v>1775</v>
      </c>
    </row>
    <row r="284" spans="1:11" x14ac:dyDescent="0.2">
      <c r="A284" s="247">
        <v>362476</v>
      </c>
      <c r="B284" s="250" t="s">
        <v>546</v>
      </c>
      <c r="C284" s="249">
        <v>135</v>
      </c>
      <c r="D284" s="248" t="s">
        <v>648</v>
      </c>
      <c r="E284" s="202">
        <v>362476</v>
      </c>
      <c r="F284" s="191">
        <v>739950827</v>
      </c>
      <c r="G284" s="248" t="s">
        <v>851</v>
      </c>
      <c r="H284" s="191" t="s">
        <v>508</v>
      </c>
      <c r="I284" s="191">
        <v>592587</v>
      </c>
      <c r="J284" s="201" t="s">
        <v>249</v>
      </c>
      <c r="K284" s="205" t="s">
        <v>751</v>
      </c>
    </row>
    <row r="285" spans="1:11" x14ac:dyDescent="0.2">
      <c r="A285" s="247">
        <v>291331</v>
      </c>
      <c r="B285" s="250" t="s">
        <v>1162</v>
      </c>
      <c r="C285" s="249">
        <v>784</v>
      </c>
      <c r="D285" s="248" t="s">
        <v>1365</v>
      </c>
      <c r="E285" s="202">
        <v>291331</v>
      </c>
      <c r="F285" s="191">
        <v>602560865</v>
      </c>
      <c r="G285" s="248" t="s">
        <v>1572</v>
      </c>
      <c r="H285" s="191" t="s">
        <v>508</v>
      </c>
      <c r="I285" s="191">
        <v>592609</v>
      </c>
      <c r="J285" s="201" t="s">
        <v>249</v>
      </c>
      <c r="K285" s="205" t="s">
        <v>1776</v>
      </c>
    </row>
    <row r="286" spans="1:11" x14ac:dyDescent="0.2">
      <c r="A286" s="247">
        <v>291340</v>
      </c>
      <c r="B286" s="250" t="s">
        <v>255</v>
      </c>
      <c r="C286" s="249">
        <v>3341</v>
      </c>
      <c r="D286" s="248" t="s">
        <v>1366</v>
      </c>
      <c r="E286" s="202">
        <v>291340</v>
      </c>
      <c r="F286" s="191">
        <v>724006321</v>
      </c>
      <c r="G286" s="248" t="s">
        <v>1573</v>
      </c>
      <c r="H286" s="191" t="s">
        <v>508</v>
      </c>
      <c r="I286" s="191">
        <v>592617</v>
      </c>
      <c r="J286" s="201" t="s">
        <v>249</v>
      </c>
      <c r="K286" s="205" t="s">
        <v>1777</v>
      </c>
    </row>
    <row r="287" spans="1:11" x14ac:dyDescent="0.2">
      <c r="A287" s="247">
        <v>542229</v>
      </c>
      <c r="B287" s="250" t="s">
        <v>619</v>
      </c>
      <c r="C287" s="249">
        <v>429</v>
      </c>
      <c r="D287" s="248" t="s">
        <v>721</v>
      </c>
      <c r="E287" s="202">
        <v>542229</v>
      </c>
      <c r="F287" s="191">
        <v>602339554</v>
      </c>
      <c r="G287" s="248" t="s">
        <v>924</v>
      </c>
      <c r="H287" s="191" t="s">
        <v>508</v>
      </c>
      <c r="I287" s="191">
        <v>592625</v>
      </c>
      <c r="J287" s="201" t="s">
        <v>249</v>
      </c>
      <c r="K287" s="205" t="s">
        <v>824</v>
      </c>
    </row>
    <row r="288" spans="1:11" x14ac:dyDescent="0.2">
      <c r="A288" s="247">
        <v>362484</v>
      </c>
      <c r="B288" s="250" t="s">
        <v>551</v>
      </c>
      <c r="C288" s="249">
        <v>166</v>
      </c>
      <c r="D288" s="248" t="s">
        <v>653</v>
      </c>
      <c r="E288" s="202">
        <v>362484</v>
      </c>
      <c r="F288" s="191">
        <v>602749338</v>
      </c>
      <c r="G288" s="248" t="s">
        <v>856</v>
      </c>
      <c r="H288" s="191" t="s">
        <v>508</v>
      </c>
      <c r="I288" s="191">
        <v>592633</v>
      </c>
      <c r="J288" s="201" t="s">
        <v>249</v>
      </c>
      <c r="K288" s="205" t="s">
        <v>756</v>
      </c>
    </row>
    <row r="289" spans="1:11" x14ac:dyDescent="0.2">
      <c r="A289" s="247">
        <v>291374</v>
      </c>
      <c r="B289" s="250" t="s">
        <v>1163</v>
      </c>
      <c r="C289" s="249">
        <v>1176</v>
      </c>
      <c r="D289" s="248" t="s">
        <v>1367</v>
      </c>
      <c r="E289" s="202">
        <v>291374</v>
      </c>
      <c r="F289" s="191">
        <v>737779377</v>
      </c>
      <c r="G289" s="248" t="s">
        <v>1574</v>
      </c>
      <c r="H289" s="191" t="s">
        <v>508</v>
      </c>
      <c r="I289" s="191">
        <v>592641</v>
      </c>
      <c r="J289" s="201" t="s">
        <v>249</v>
      </c>
      <c r="K289" s="205" t="s">
        <v>1778</v>
      </c>
    </row>
    <row r="290" spans="1:11" x14ac:dyDescent="0.2">
      <c r="A290" s="247">
        <v>542261</v>
      </c>
      <c r="B290" s="250" t="s">
        <v>1164</v>
      </c>
      <c r="C290" s="249">
        <v>668</v>
      </c>
      <c r="D290" s="248" t="s">
        <v>1368</v>
      </c>
      <c r="E290" s="202">
        <v>542261</v>
      </c>
      <c r="F290" s="191">
        <v>777886442</v>
      </c>
      <c r="G290" s="248" t="s">
        <v>1575</v>
      </c>
      <c r="H290" s="191" t="s">
        <v>508</v>
      </c>
      <c r="I290" s="191">
        <v>592650</v>
      </c>
      <c r="J290" s="201" t="s">
        <v>249</v>
      </c>
      <c r="K290" s="205" t="s">
        <v>1779</v>
      </c>
    </row>
    <row r="291" spans="1:11" x14ac:dyDescent="0.2">
      <c r="A291" s="247">
        <v>542237</v>
      </c>
      <c r="B291" s="250" t="s">
        <v>565</v>
      </c>
      <c r="C291" s="249">
        <v>222</v>
      </c>
      <c r="D291" s="248" t="s">
        <v>667</v>
      </c>
      <c r="E291" s="202">
        <v>542237</v>
      </c>
      <c r="F291" s="191">
        <v>724169546</v>
      </c>
      <c r="G291" s="248" t="s">
        <v>870</v>
      </c>
      <c r="H291" s="191" t="s">
        <v>508</v>
      </c>
      <c r="I291" s="191">
        <v>592668</v>
      </c>
      <c r="J291" s="201" t="s">
        <v>249</v>
      </c>
      <c r="K291" s="205" t="s">
        <v>770</v>
      </c>
    </row>
    <row r="292" spans="1:11" x14ac:dyDescent="0.2">
      <c r="A292" s="247">
        <v>291404</v>
      </c>
      <c r="B292" s="250" t="s">
        <v>1165</v>
      </c>
      <c r="C292" s="249">
        <v>1610</v>
      </c>
      <c r="D292" s="248" t="s">
        <v>1369</v>
      </c>
      <c r="E292" s="202">
        <v>291404</v>
      </c>
      <c r="F292" s="191">
        <v>736413277</v>
      </c>
      <c r="G292" s="248" t="s">
        <v>1576</v>
      </c>
      <c r="H292" s="191" t="s">
        <v>508</v>
      </c>
      <c r="I292" s="191">
        <v>592676</v>
      </c>
      <c r="J292" s="201" t="s">
        <v>249</v>
      </c>
      <c r="K292" s="205" t="s">
        <v>1780</v>
      </c>
    </row>
    <row r="293" spans="1:11" x14ac:dyDescent="0.2">
      <c r="A293" s="247">
        <v>291421</v>
      </c>
      <c r="B293" s="250" t="s">
        <v>1166</v>
      </c>
      <c r="C293" s="249">
        <v>1582</v>
      </c>
      <c r="D293" s="248" t="s">
        <v>1370</v>
      </c>
      <c r="E293" s="202">
        <v>291421</v>
      </c>
      <c r="F293" s="191">
        <v>724179293</v>
      </c>
      <c r="G293" s="248" t="s">
        <v>1577</v>
      </c>
      <c r="H293" s="191" t="s">
        <v>508</v>
      </c>
      <c r="I293" s="191">
        <v>592692</v>
      </c>
      <c r="J293" s="201" t="s">
        <v>249</v>
      </c>
      <c r="K293" s="205" t="s">
        <v>1781</v>
      </c>
    </row>
    <row r="294" spans="1:11" x14ac:dyDescent="0.2">
      <c r="A294" s="247">
        <v>291439</v>
      </c>
      <c r="B294" s="250" t="s">
        <v>1167</v>
      </c>
      <c r="C294" s="249">
        <v>1193</v>
      </c>
      <c r="D294" s="248" t="s">
        <v>1371</v>
      </c>
      <c r="E294" s="202">
        <v>291439</v>
      </c>
      <c r="F294" s="191">
        <v>603193844</v>
      </c>
      <c r="G294" s="248" t="s">
        <v>1578</v>
      </c>
      <c r="H294" s="191" t="s">
        <v>508</v>
      </c>
      <c r="I294" s="191">
        <v>592706</v>
      </c>
      <c r="J294" s="201" t="s">
        <v>249</v>
      </c>
      <c r="K294" s="205" t="s">
        <v>1782</v>
      </c>
    </row>
    <row r="295" spans="1:11" x14ac:dyDescent="0.2">
      <c r="A295" s="247">
        <v>362506</v>
      </c>
      <c r="B295" s="250" t="s">
        <v>575</v>
      </c>
      <c r="C295" s="249">
        <v>256</v>
      </c>
      <c r="D295" s="248" t="s">
        <v>677</v>
      </c>
      <c r="E295" s="202">
        <v>362506</v>
      </c>
      <c r="F295" s="191">
        <v>731187828</v>
      </c>
      <c r="G295" s="248" t="s">
        <v>880</v>
      </c>
      <c r="H295" s="191" t="s">
        <v>508</v>
      </c>
      <c r="I295" s="191">
        <v>592714</v>
      </c>
      <c r="J295" s="201" t="s">
        <v>249</v>
      </c>
      <c r="K295" s="205" t="s">
        <v>780</v>
      </c>
    </row>
    <row r="296" spans="1:11" x14ac:dyDescent="0.2">
      <c r="A296" s="247">
        <v>542393</v>
      </c>
      <c r="B296" s="250" t="s">
        <v>1168</v>
      </c>
      <c r="C296" s="249">
        <v>1110</v>
      </c>
      <c r="D296" s="248" t="s">
        <v>1372</v>
      </c>
      <c r="E296" s="202">
        <v>542393</v>
      </c>
      <c r="F296" s="191">
        <v>773597115</v>
      </c>
      <c r="G296" s="248" t="s">
        <v>1579</v>
      </c>
      <c r="H296" s="191" t="s">
        <v>508</v>
      </c>
      <c r="I296" s="191">
        <v>592722</v>
      </c>
      <c r="J296" s="201" t="s">
        <v>249</v>
      </c>
      <c r="K296" s="205" t="s">
        <v>1783</v>
      </c>
    </row>
    <row r="297" spans="1:11" x14ac:dyDescent="0.2">
      <c r="A297" s="247">
        <v>291463</v>
      </c>
      <c r="B297" s="250" t="s">
        <v>1169</v>
      </c>
      <c r="C297" s="249">
        <v>16367</v>
      </c>
      <c r="D297" s="248" t="s">
        <v>1373</v>
      </c>
      <c r="E297" s="202">
        <v>291463</v>
      </c>
      <c r="F297" s="191">
        <v>606721159</v>
      </c>
      <c r="G297" s="248" t="s">
        <v>1580</v>
      </c>
      <c r="H297" s="191" t="s">
        <v>508</v>
      </c>
      <c r="I297" s="191">
        <v>592731</v>
      </c>
      <c r="J297" s="201" t="s">
        <v>249</v>
      </c>
      <c r="K297" s="205" t="s">
        <v>1784</v>
      </c>
    </row>
    <row r="298" spans="1:11" x14ac:dyDescent="0.2">
      <c r="A298" s="247">
        <v>291480</v>
      </c>
      <c r="B298" s="250" t="s">
        <v>259</v>
      </c>
      <c r="C298" s="249">
        <v>4209</v>
      </c>
      <c r="D298" s="248" t="s">
        <v>1374</v>
      </c>
      <c r="E298" s="202">
        <v>291480</v>
      </c>
      <c r="F298" s="191">
        <v>724377012</v>
      </c>
      <c r="G298" s="248" t="s">
        <v>1581</v>
      </c>
      <c r="H298" s="191" t="s">
        <v>508</v>
      </c>
      <c r="I298" s="191">
        <v>592749</v>
      </c>
      <c r="J298" s="201" t="s">
        <v>249</v>
      </c>
      <c r="K298" s="205" t="s">
        <v>1785</v>
      </c>
    </row>
    <row r="299" spans="1:11" x14ac:dyDescent="0.2">
      <c r="A299" s="247">
        <v>542288</v>
      </c>
      <c r="B299" s="250" t="s">
        <v>578</v>
      </c>
      <c r="C299" s="249">
        <v>264</v>
      </c>
      <c r="D299" s="248" t="s">
        <v>680</v>
      </c>
      <c r="E299" s="202">
        <v>542288</v>
      </c>
      <c r="F299" s="191">
        <v>724178540</v>
      </c>
      <c r="G299" s="248" t="s">
        <v>883</v>
      </c>
      <c r="H299" s="191" t="s">
        <v>508</v>
      </c>
      <c r="I299" s="191">
        <v>592757</v>
      </c>
      <c r="J299" s="201" t="s">
        <v>249</v>
      </c>
      <c r="K299" s="205" t="s">
        <v>783</v>
      </c>
    </row>
    <row r="300" spans="1:11" x14ac:dyDescent="0.2">
      <c r="A300" s="247">
        <v>542334</v>
      </c>
      <c r="B300" s="250" t="s">
        <v>555</v>
      </c>
      <c r="C300" s="249">
        <v>190</v>
      </c>
      <c r="D300" s="248" t="s">
        <v>657</v>
      </c>
      <c r="E300" s="202">
        <v>542334</v>
      </c>
      <c r="F300" s="191">
        <v>774810906</v>
      </c>
      <c r="G300" s="248" t="s">
        <v>860</v>
      </c>
      <c r="H300" s="191" t="s">
        <v>508</v>
      </c>
      <c r="I300" s="191">
        <v>592773</v>
      </c>
      <c r="J300" s="201" t="s">
        <v>249</v>
      </c>
      <c r="K300" s="205" t="s">
        <v>760</v>
      </c>
    </row>
    <row r="301" spans="1:11" x14ac:dyDescent="0.2">
      <c r="A301" s="247">
        <v>542318</v>
      </c>
      <c r="B301" s="250" t="s">
        <v>620</v>
      </c>
      <c r="C301" s="249">
        <v>430</v>
      </c>
      <c r="D301" s="248" t="s">
        <v>722</v>
      </c>
      <c r="E301" s="202">
        <v>542318</v>
      </c>
      <c r="F301" s="191">
        <v>607024109</v>
      </c>
      <c r="G301" s="248" t="s">
        <v>925</v>
      </c>
      <c r="H301" s="191" t="s">
        <v>508</v>
      </c>
      <c r="I301" s="191">
        <v>592781</v>
      </c>
      <c r="J301" s="201" t="s">
        <v>249</v>
      </c>
      <c r="K301" s="205" t="s">
        <v>825</v>
      </c>
    </row>
    <row r="302" spans="1:11" x14ac:dyDescent="0.2">
      <c r="A302" s="247">
        <v>291536</v>
      </c>
      <c r="B302" s="250" t="s">
        <v>1170</v>
      </c>
      <c r="C302" s="249">
        <v>1130</v>
      </c>
      <c r="D302" s="248" t="s">
        <v>1375</v>
      </c>
      <c r="E302" s="202">
        <v>291536</v>
      </c>
      <c r="F302" s="191">
        <v>776164538</v>
      </c>
      <c r="G302" s="248" t="s">
        <v>1582</v>
      </c>
      <c r="H302" s="191" t="s">
        <v>508</v>
      </c>
      <c r="I302" s="191">
        <v>592790</v>
      </c>
      <c r="J302" s="201" t="s">
        <v>249</v>
      </c>
      <c r="K302" s="205" t="s">
        <v>1786</v>
      </c>
    </row>
    <row r="303" spans="1:11" x14ac:dyDescent="0.2">
      <c r="A303" s="247">
        <v>542385</v>
      </c>
      <c r="B303" s="250" t="s">
        <v>1171</v>
      </c>
      <c r="C303" s="249">
        <v>523</v>
      </c>
      <c r="D303" s="248" t="s">
        <v>1376</v>
      </c>
      <c r="E303" s="202">
        <v>542385</v>
      </c>
      <c r="F303" s="191">
        <v>774453788</v>
      </c>
      <c r="G303" s="248" t="s">
        <v>1583</v>
      </c>
      <c r="H303" s="191" t="s">
        <v>508</v>
      </c>
      <c r="I303" s="191">
        <v>592803</v>
      </c>
      <c r="J303" s="201" t="s">
        <v>249</v>
      </c>
      <c r="K303" s="205" t="s">
        <v>1787</v>
      </c>
    </row>
    <row r="304" spans="1:11" x14ac:dyDescent="0.2">
      <c r="A304" s="247">
        <v>291561</v>
      </c>
      <c r="B304" s="250" t="s">
        <v>261</v>
      </c>
      <c r="C304" s="249">
        <v>2956</v>
      </c>
      <c r="D304" s="248" t="s">
        <v>1377</v>
      </c>
      <c r="E304" s="202">
        <v>291561</v>
      </c>
      <c r="F304" s="191">
        <v>602511443</v>
      </c>
      <c r="G304" s="248" t="s">
        <v>1584</v>
      </c>
      <c r="H304" s="191" t="s">
        <v>508</v>
      </c>
      <c r="I304" s="191">
        <v>592820</v>
      </c>
      <c r="J304" s="201" t="s">
        <v>249</v>
      </c>
      <c r="K304" s="205" t="s">
        <v>1788</v>
      </c>
    </row>
    <row r="305" spans="1:11" x14ac:dyDescent="0.2">
      <c r="A305" s="247">
        <v>542342</v>
      </c>
      <c r="B305" s="250" t="s">
        <v>553</v>
      </c>
      <c r="C305" s="249">
        <v>180</v>
      </c>
      <c r="D305" s="248" t="s">
        <v>655</v>
      </c>
      <c r="E305" s="202">
        <v>542342</v>
      </c>
      <c r="F305" s="191">
        <v>777220803</v>
      </c>
      <c r="G305" s="248" t="s">
        <v>858</v>
      </c>
      <c r="H305" s="191" t="s">
        <v>508</v>
      </c>
      <c r="I305" s="191">
        <v>592838</v>
      </c>
      <c r="J305" s="201" t="s">
        <v>249</v>
      </c>
      <c r="K305" s="205" t="s">
        <v>758</v>
      </c>
    </row>
    <row r="306" spans="1:11" x14ac:dyDescent="0.2">
      <c r="A306" s="247">
        <v>207381</v>
      </c>
      <c r="B306" s="250" t="s">
        <v>1172</v>
      </c>
      <c r="C306" s="249">
        <v>1034</v>
      </c>
      <c r="D306" s="248" t="s">
        <v>1378</v>
      </c>
      <c r="E306" s="202">
        <v>207381</v>
      </c>
      <c r="F306" s="191">
        <v>724179494</v>
      </c>
      <c r="G306" s="248" t="s">
        <v>1585</v>
      </c>
      <c r="H306" s="191" t="s">
        <v>508</v>
      </c>
      <c r="I306" s="191">
        <v>592846</v>
      </c>
      <c r="J306" s="201" t="s">
        <v>249</v>
      </c>
      <c r="K306" s="205" t="s">
        <v>1789</v>
      </c>
    </row>
    <row r="307" spans="1:11" x14ac:dyDescent="0.2">
      <c r="A307" s="247">
        <v>368687</v>
      </c>
      <c r="B307" s="250" t="s">
        <v>598</v>
      </c>
      <c r="C307" s="249">
        <v>335</v>
      </c>
      <c r="D307" s="248" t="s">
        <v>700</v>
      </c>
      <c r="E307" s="202">
        <v>368687</v>
      </c>
      <c r="F307" s="191">
        <v>776823317</v>
      </c>
      <c r="G307" s="248" t="s">
        <v>903</v>
      </c>
      <c r="H307" s="191" t="s">
        <v>508</v>
      </c>
      <c r="I307" s="191">
        <v>592854</v>
      </c>
      <c r="J307" s="201" t="s">
        <v>249</v>
      </c>
      <c r="K307" s="205" t="s">
        <v>803</v>
      </c>
    </row>
    <row r="308" spans="1:11" x14ac:dyDescent="0.2">
      <c r="A308" s="247">
        <v>291609</v>
      </c>
      <c r="B308" s="250" t="s">
        <v>1173</v>
      </c>
      <c r="C308" s="249">
        <v>1624</v>
      </c>
      <c r="D308" s="248" t="s">
        <v>1379</v>
      </c>
      <c r="E308" s="202">
        <v>291609</v>
      </c>
      <c r="F308" s="191">
        <v>725121076</v>
      </c>
      <c r="G308" s="248" t="s">
        <v>1586</v>
      </c>
      <c r="H308" s="191" t="s">
        <v>508</v>
      </c>
      <c r="I308" s="191">
        <v>592862</v>
      </c>
      <c r="J308" s="201" t="s">
        <v>249</v>
      </c>
      <c r="K308" s="205" t="s">
        <v>1790</v>
      </c>
    </row>
    <row r="309" spans="1:11" x14ac:dyDescent="0.2">
      <c r="A309" s="247">
        <v>542351</v>
      </c>
      <c r="B309" s="250" t="s">
        <v>554</v>
      </c>
      <c r="C309" s="249">
        <v>183</v>
      </c>
      <c r="D309" s="248" t="s">
        <v>656</v>
      </c>
      <c r="E309" s="202">
        <v>542351</v>
      </c>
      <c r="F309" s="191">
        <v>725114849</v>
      </c>
      <c r="G309" s="248" t="s">
        <v>859</v>
      </c>
      <c r="H309" s="191" t="s">
        <v>508</v>
      </c>
      <c r="I309" s="191">
        <v>592871</v>
      </c>
      <c r="J309" s="201" t="s">
        <v>249</v>
      </c>
      <c r="K309" s="205" t="s">
        <v>759</v>
      </c>
    </row>
  </sheetData>
  <sheetProtection password="D9CD" sheet="1" selectLockedCells="1" selectUnlockedCells="1"/>
  <conditionalFormatting sqref="B3:B309">
    <cfRule type="duplicateValues" dxfId="27" priority="1"/>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2487-55AE-4C70-8E11-F86DAD4362AF}">
  <dimension ref="A1:E38"/>
  <sheetViews>
    <sheetView topLeftCell="A3" workbookViewId="0">
      <selection sqref="A1:IV65536"/>
    </sheetView>
  </sheetViews>
  <sheetFormatPr defaultRowHeight="14.25" x14ac:dyDescent="0.2"/>
  <cols>
    <col min="1" max="1" width="12" style="193" customWidth="1"/>
    <col min="2" max="2" width="15.7109375" style="193" customWidth="1"/>
    <col min="3" max="3" width="30.7109375" style="192" customWidth="1"/>
    <col min="4" max="4" width="14.42578125" style="190" customWidth="1"/>
    <col min="5" max="5" width="12.7109375" style="192" customWidth="1"/>
    <col min="6" max="16384" width="9.140625" style="192"/>
  </cols>
  <sheetData>
    <row r="1" spans="1:5" s="190" customFormat="1" ht="24" customHeight="1" x14ac:dyDescent="0.25">
      <c r="A1" s="750" t="s">
        <v>522</v>
      </c>
      <c r="B1" s="750"/>
      <c r="C1" s="196" t="s">
        <v>506</v>
      </c>
      <c r="D1" s="196" t="s">
        <v>523</v>
      </c>
    </row>
    <row r="2" spans="1:5" ht="15" customHeight="1" x14ac:dyDescent="0.2">
      <c r="A2" s="197" t="s">
        <v>507</v>
      </c>
      <c r="B2" s="197">
        <v>588512</v>
      </c>
      <c r="C2" s="198" t="s">
        <v>247</v>
      </c>
      <c r="D2" s="199">
        <v>4668</v>
      </c>
      <c r="E2" s="190"/>
    </row>
    <row r="3" spans="1:5" ht="15" customHeight="1" x14ac:dyDescent="0.2">
      <c r="A3" s="197" t="s">
        <v>508</v>
      </c>
      <c r="B3" s="197">
        <v>592021</v>
      </c>
      <c r="C3" s="198" t="s">
        <v>250</v>
      </c>
      <c r="D3" s="199">
        <v>2202</v>
      </c>
      <c r="E3" s="190"/>
    </row>
    <row r="4" spans="1:5" ht="15" customHeight="1" x14ac:dyDescent="0.2">
      <c r="A4" s="197" t="s">
        <v>508</v>
      </c>
      <c r="B4" s="197">
        <v>592048</v>
      </c>
      <c r="C4" s="198" t="s">
        <v>251</v>
      </c>
      <c r="D4" s="199">
        <v>4403</v>
      </c>
      <c r="E4" s="190"/>
    </row>
    <row r="5" spans="1:5" ht="15" customHeight="1" x14ac:dyDescent="0.2">
      <c r="A5" s="197" t="s">
        <v>508</v>
      </c>
      <c r="B5" s="197">
        <v>592064</v>
      </c>
      <c r="C5" s="198" t="s">
        <v>252</v>
      </c>
      <c r="D5" s="199">
        <v>2209</v>
      </c>
      <c r="E5" s="190"/>
    </row>
    <row r="6" spans="1:5" ht="15" customHeight="1" x14ac:dyDescent="0.2">
      <c r="A6" s="197" t="s">
        <v>508</v>
      </c>
      <c r="B6" s="197">
        <v>592102</v>
      </c>
      <c r="C6" s="198" t="s">
        <v>254</v>
      </c>
      <c r="D6" s="199">
        <v>2420</v>
      </c>
      <c r="E6" s="190"/>
    </row>
    <row r="7" spans="1:5" ht="15" customHeight="1" x14ac:dyDescent="0.2">
      <c r="A7" s="197" t="s">
        <v>508</v>
      </c>
      <c r="B7" s="197">
        <v>592145</v>
      </c>
      <c r="C7" s="198" t="s">
        <v>256</v>
      </c>
      <c r="D7" s="199">
        <v>2864</v>
      </c>
      <c r="E7" s="190"/>
    </row>
    <row r="8" spans="1:5" ht="15" customHeight="1" x14ac:dyDescent="0.2">
      <c r="A8" s="197" t="s">
        <v>510</v>
      </c>
      <c r="B8" s="197">
        <v>585211</v>
      </c>
      <c r="C8" s="198" t="s">
        <v>280</v>
      </c>
      <c r="D8" s="199">
        <v>3843</v>
      </c>
      <c r="E8" s="190"/>
    </row>
    <row r="9" spans="1:5" ht="15" customHeight="1" x14ac:dyDescent="0.2">
      <c r="A9" s="197" t="s">
        <v>509</v>
      </c>
      <c r="B9" s="197">
        <v>542679</v>
      </c>
      <c r="C9" s="198" t="s">
        <v>263</v>
      </c>
      <c r="D9" s="199">
        <v>2383</v>
      </c>
      <c r="E9" s="190"/>
    </row>
    <row r="10" spans="1:5" ht="15" customHeight="1" x14ac:dyDescent="0.2">
      <c r="A10" s="197" t="s">
        <v>510</v>
      </c>
      <c r="B10" s="197">
        <v>585220</v>
      </c>
      <c r="C10" s="198" t="s">
        <v>281</v>
      </c>
      <c r="D10" s="199">
        <v>2019</v>
      </c>
      <c r="E10" s="190"/>
    </row>
    <row r="11" spans="1:5" ht="15" customHeight="1" x14ac:dyDescent="0.2">
      <c r="A11" s="197" t="s">
        <v>508</v>
      </c>
      <c r="B11" s="197">
        <v>592170</v>
      </c>
      <c r="C11" s="198" t="s">
        <v>253</v>
      </c>
      <c r="D11" s="199">
        <v>4289</v>
      </c>
      <c r="E11" s="190"/>
    </row>
    <row r="12" spans="1:5" ht="15" customHeight="1" x14ac:dyDescent="0.2">
      <c r="A12" s="197" t="s">
        <v>509</v>
      </c>
      <c r="B12" s="197">
        <v>542687</v>
      </c>
      <c r="C12" s="198" t="s">
        <v>265</v>
      </c>
      <c r="D12" s="199">
        <v>2438</v>
      </c>
      <c r="E12" s="190"/>
    </row>
    <row r="13" spans="1:5" ht="15" customHeight="1" x14ac:dyDescent="0.2">
      <c r="A13" s="197" t="s">
        <v>509</v>
      </c>
      <c r="B13" s="197">
        <v>542750</v>
      </c>
      <c r="C13" s="198" t="s">
        <v>266</v>
      </c>
      <c r="D13" s="199">
        <v>2294</v>
      </c>
      <c r="E13" s="190"/>
    </row>
    <row r="14" spans="1:5" ht="15" customHeight="1" x14ac:dyDescent="0.2">
      <c r="A14" s="197" t="s">
        <v>509</v>
      </c>
      <c r="B14" s="197">
        <v>542768</v>
      </c>
      <c r="C14" s="198" t="s">
        <v>267</v>
      </c>
      <c r="D14" s="199">
        <v>2378</v>
      </c>
      <c r="E14" s="190"/>
    </row>
    <row r="15" spans="1:5" ht="15" customHeight="1" x14ac:dyDescent="0.2">
      <c r="A15" s="197" t="s">
        <v>509</v>
      </c>
      <c r="B15" s="197">
        <v>542784</v>
      </c>
      <c r="C15" s="198" t="s">
        <v>268</v>
      </c>
      <c r="D15" s="199">
        <v>2188</v>
      </c>
      <c r="E15" s="190"/>
    </row>
    <row r="16" spans="1:5" ht="15" customHeight="1" x14ac:dyDescent="0.2">
      <c r="A16" s="197" t="s">
        <v>509</v>
      </c>
      <c r="B16" s="197">
        <v>542814</v>
      </c>
      <c r="C16" s="198" t="s">
        <v>269</v>
      </c>
      <c r="D16" s="199">
        <v>2002</v>
      </c>
      <c r="E16" s="190"/>
    </row>
    <row r="17" spans="1:5" ht="15" customHeight="1" x14ac:dyDescent="0.2">
      <c r="A17" s="197" t="s">
        <v>509</v>
      </c>
      <c r="B17" s="197">
        <v>542865</v>
      </c>
      <c r="C17" s="198" t="s">
        <v>270</v>
      </c>
      <c r="D17" s="199">
        <v>2073</v>
      </c>
      <c r="E17" s="190"/>
    </row>
    <row r="18" spans="1:5" ht="15" customHeight="1" x14ac:dyDescent="0.2">
      <c r="A18" s="197" t="s">
        <v>509</v>
      </c>
      <c r="B18" s="197">
        <v>542911</v>
      </c>
      <c r="C18" s="198" t="s">
        <v>264</v>
      </c>
      <c r="D18" s="199">
        <v>2409</v>
      </c>
      <c r="E18" s="190"/>
    </row>
    <row r="19" spans="1:5" ht="15" customHeight="1" x14ac:dyDescent="0.2">
      <c r="A19" s="197" t="s">
        <v>509</v>
      </c>
      <c r="B19" s="197">
        <v>542989</v>
      </c>
      <c r="C19" s="198" t="s">
        <v>271</v>
      </c>
      <c r="D19" s="199">
        <v>2686</v>
      </c>
      <c r="E19" s="190"/>
    </row>
    <row r="20" spans="1:5" ht="15" customHeight="1" x14ac:dyDescent="0.2">
      <c r="A20" s="197" t="s">
        <v>507</v>
      </c>
      <c r="B20" s="197">
        <v>588601</v>
      </c>
      <c r="C20" s="198" t="s">
        <v>244</v>
      </c>
      <c r="D20" s="199">
        <v>2730</v>
      </c>
      <c r="E20" s="190"/>
    </row>
    <row r="21" spans="1:5" ht="15" customHeight="1" x14ac:dyDescent="0.2">
      <c r="A21" s="197" t="s">
        <v>509</v>
      </c>
      <c r="B21" s="197">
        <v>500062</v>
      </c>
      <c r="C21" s="198" t="s">
        <v>272</v>
      </c>
      <c r="D21" s="199">
        <v>2099</v>
      </c>
      <c r="E21" s="190"/>
    </row>
    <row r="22" spans="1:5" ht="15" customHeight="1" x14ac:dyDescent="0.2">
      <c r="A22" s="197" t="s">
        <v>507</v>
      </c>
      <c r="B22" s="197">
        <v>588644</v>
      </c>
      <c r="C22" s="198" t="s">
        <v>248</v>
      </c>
      <c r="D22" s="199">
        <v>2201</v>
      </c>
      <c r="E22" s="190"/>
    </row>
    <row r="23" spans="1:5" ht="15" customHeight="1" x14ac:dyDescent="0.2">
      <c r="A23" s="197" t="s">
        <v>509</v>
      </c>
      <c r="B23" s="197">
        <v>544302</v>
      </c>
      <c r="C23" s="198" t="s">
        <v>273</v>
      </c>
      <c r="D23" s="199">
        <v>2100</v>
      </c>
      <c r="E23" s="190"/>
    </row>
    <row r="24" spans="1:5" ht="15" customHeight="1" x14ac:dyDescent="0.2">
      <c r="A24" s="197" t="s">
        <v>507</v>
      </c>
      <c r="B24" s="197">
        <v>588768</v>
      </c>
      <c r="C24" s="198" t="s">
        <v>246</v>
      </c>
      <c r="D24" s="199">
        <v>2960</v>
      </c>
      <c r="E24" s="190"/>
    </row>
    <row r="25" spans="1:5" ht="15" customHeight="1" x14ac:dyDescent="0.2">
      <c r="A25" s="197" t="s">
        <v>508</v>
      </c>
      <c r="B25" s="197">
        <v>592439</v>
      </c>
      <c r="C25" s="198" t="s">
        <v>258</v>
      </c>
      <c r="D25" s="199">
        <v>3373</v>
      </c>
      <c r="E25" s="190"/>
    </row>
    <row r="26" spans="1:5" ht="15" customHeight="1" x14ac:dyDescent="0.2">
      <c r="A26" s="197" t="s">
        <v>509</v>
      </c>
      <c r="B26" s="197">
        <v>544566</v>
      </c>
      <c r="C26" s="198" t="s">
        <v>274</v>
      </c>
      <c r="D26" s="199">
        <v>2512</v>
      </c>
      <c r="E26" s="190"/>
    </row>
    <row r="27" spans="1:5" ht="15" customHeight="1" x14ac:dyDescent="0.2">
      <c r="A27" s="197" t="s">
        <v>508</v>
      </c>
      <c r="B27" s="197">
        <v>592463</v>
      </c>
      <c r="C27" s="198" t="s">
        <v>260</v>
      </c>
      <c r="D27" s="199">
        <v>3414</v>
      </c>
      <c r="E27" s="190"/>
    </row>
    <row r="28" spans="1:5" ht="15" customHeight="1" x14ac:dyDescent="0.2">
      <c r="A28" s="197" t="s">
        <v>508</v>
      </c>
      <c r="B28" s="197">
        <v>592510</v>
      </c>
      <c r="C28" s="198" t="s">
        <v>257</v>
      </c>
      <c r="D28" s="199">
        <v>2023</v>
      </c>
      <c r="E28" s="190"/>
    </row>
    <row r="29" spans="1:5" ht="15" customHeight="1" x14ac:dyDescent="0.2">
      <c r="A29" s="197" t="s">
        <v>510</v>
      </c>
      <c r="B29" s="197">
        <v>585777</v>
      </c>
      <c r="C29" s="198" t="s">
        <v>279</v>
      </c>
      <c r="D29" s="199">
        <v>2961</v>
      </c>
      <c r="E29" s="190"/>
    </row>
    <row r="30" spans="1:5" ht="15" customHeight="1" x14ac:dyDescent="0.2">
      <c r="A30" s="197" t="s">
        <v>508</v>
      </c>
      <c r="B30" s="197">
        <v>592617</v>
      </c>
      <c r="C30" s="198" t="s">
        <v>255</v>
      </c>
      <c r="D30" s="199">
        <v>3365</v>
      </c>
      <c r="E30" s="190"/>
    </row>
    <row r="31" spans="1:5" ht="15" customHeight="1" x14ac:dyDescent="0.2">
      <c r="A31" s="197" t="s">
        <v>510</v>
      </c>
      <c r="B31" s="197">
        <v>585831</v>
      </c>
      <c r="C31" s="198" t="s">
        <v>282</v>
      </c>
      <c r="D31" s="199">
        <v>2146</v>
      </c>
      <c r="E31" s="190"/>
    </row>
    <row r="32" spans="1:5" ht="15" customHeight="1" x14ac:dyDescent="0.2">
      <c r="A32" s="197" t="s">
        <v>510</v>
      </c>
      <c r="B32" s="197">
        <v>585858</v>
      </c>
      <c r="C32" s="198" t="s">
        <v>283</v>
      </c>
      <c r="D32" s="199">
        <v>2460</v>
      </c>
      <c r="E32" s="190"/>
    </row>
    <row r="33" spans="1:5" ht="15" customHeight="1" x14ac:dyDescent="0.2">
      <c r="A33" s="197" t="s">
        <v>508</v>
      </c>
      <c r="B33" s="197">
        <v>592749</v>
      </c>
      <c r="C33" s="198" t="s">
        <v>259</v>
      </c>
      <c r="D33" s="199">
        <v>4277</v>
      </c>
      <c r="E33" s="190"/>
    </row>
    <row r="34" spans="1:5" ht="15" customHeight="1" x14ac:dyDescent="0.2">
      <c r="A34" s="197" t="s">
        <v>509</v>
      </c>
      <c r="B34" s="197">
        <v>544949</v>
      </c>
      <c r="C34" s="198" t="s">
        <v>275</v>
      </c>
      <c r="D34" s="199">
        <v>2245</v>
      </c>
      <c r="E34" s="190"/>
    </row>
    <row r="35" spans="1:5" ht="15" customHeight="1" x14ac:dyDescent="0.2">
      <c r="A35" s="197" t="s">
        <v>509</v>
      </c>
      <c r="B35" s="197">
        <v>545163</v>
      </c>
      <c r="C35" s="198" t="s">
        <v>276</v>
      </c>
      <c r="D35" s="199">
        <v>2373</v>
      </c>
      <c r="E35" s="190"/>
    </row>
    <row r="36" spans="1:5" ht="15" customHeight="1" x14ac:dyDescent="0.2">
      <c r="A36" s="197" t="s">
        <v>508</v>
      </c>
      <c r="B36" s="197">
        <v>592820</v>
      </c>
      <c r="C36" s="198" t="s">
        <v>261</v>
      </c>
      <c r="D36" s="199">
        <v>2969</v>
      </c>
      <c r="E36" s="190"/>
    </row>
    <row r="37" spans="1:5" ht="15" customHeight="1" x14ac:dyDescent="0.2">
      <c r="A37" s="197" t="s">
        <v>509</v>
      </c>
      <c r="B37" s="197">
        <v>545236</v>
      </c>
      <c r="C37" s="198" t="s">
        <v>277</v>
      </c>
      <c r="D37" s="199">
        <v>3084</v>
      </c>
      <c r="E37" s="190"/>
    </row>
    <row r="38" spans="1:5" ht="15" customHeight="1" x14ac:dyDescent="0.2">
      <c r="A38" s="197" t="s">
        <v>507</v>
      </c>
      <c r="B38" s="197">
        <v>589195</v>
      </c>
      <c r="C38" s="198" t="s">
        <v>245</v>
      </c>
      <c r="D38" s="199">
        <v>2100</v>
      </c>
      <c r="E38" s="190"/>
    </row>
  </sheetData>
  <mergeCells count="1">
    <mergeCell ref="A1:B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DFC0E-FD40-424A-8E56-72A5B5F8B22E}">
  <dimension ref="A1:B116"/>
  <sheetViews>
    <sheetView workbookViewId="0">
      <selection activeCell="A9" sqref="A1:B116"/>
    </sheetView>
  </sheetViews>
  <sheetFormatPr defaultRowHeight="15" x14ac:dyDescent="0.25"/>
  <cols>
    <col min="1" max="1" width="46.140625" customWidth="1"/>
    <col min="2" max="2" width="87.28515625" customWidth="1"/>
  </cols>
  <sheetData>
    <row r="1" spans="1:2" x14ac:dyDescent="0.25">
      <c r="A1" t="s">
        <v>122</v>
      </c>
      <c r="B1" t="e">
        <f>Žádost_RP33_bydlení!#REF!</f>
        <v>#REF!</v>
      </c>
    </row>
    <row r="2" spans="1:2" x14ac:dyDescent="0.25">
      <c r="A2" t="s">
        <v>123</v>
      </c>
      <c r="B2" t="s">
        <v>192</v>
      </c>
    </row>
    <row r="3" spans="1:2" ht="16.5" customHeight="1" x14ac:dyDescent="0.25">
      <c r="A3" t="s">
        <v>124</v>
      </c>
      <c r="B3" s="110" t="s">
        <v>194</v>
      </c>
    </row>
    <row r="4" spans="1:2" x14ac:dyDescent="0.25">
      <c r="A4" t="s">
        <v>125</v>
      </c>
      <c r="B4">
        <v>2023</v>
      </c>
    </row>
    <row r="5" spans="1:2" x14ac:dyDescent="0.25">
      <c r="A5" s="112" t="s">
        <v>126</v>
      </c>
      <c r="B5" s="112"/>
    </row>
    <row r="6" spans="1:2" x14ac:dyDescent="0.25">
      <c r="A6" t="s">
        <v>127</v>
      </c>
      <c r="B6" t="s">
        <v>193</v>
      </c>
    </row>
    <row r="7" spans="1:2" x14ac:dyDescent="0.25">
      <c r="A7" s="112" t="s">
        <v>128</v>
      </c>
      <c r="B7" s="112"/>
    </row>
    <row r="8" spans="1:2" x14ac:dyDescent="0.25">
      <c r="A8" t="s">
        <v>129</v>
      </c>
      <c r="B8" t="e">
        <f>Žádost_RP33_bydlení!#REF!</f>
        <v>#REF!</v>
      </c>
    </row>
    <row r="9" spans="1:2" x14ac:dyDescent="0.25">
      <c r="A9" t="s">
        <v>130</v>
      </c>
      <c r="B9" s="111" t="e">
        <f>Žádost_RP33_bydlení!#REF!</f>
        <v>#REF!</v>
      </c>
    </row>
    <row r="10" spans="1:2" x14ac:dyDescent="0.25">
      <c r="A10" t="s">
        <v>131</v>
      </c>
      <c r="B10" s="111" t="e">
        <f>Žádost_RP33_bydlení!#REF!</f>
        <v>#REF!</v>
      </c>
    </row>
    <row r="11" spans="1:2" x14ac:dyDescent="0.25">
      <c r="A11" t="s">
        <v>132</v>
      </c>
      <c r="B11" s="111" t="e">
        <f>Žádost_RP33_bydlení!#REF!</f>
        <v>#REF!</v>
      </c>
    </row>
    <row r="12" spans="1:2" x14ac:dyDescent="0.25">
      <c r="A12" t="s">
        <v>133</v>
      </c>
      <c r="B12" t="e">
        <f>Žádost_RP33_bydlení!#REF!</f>
        <v>#REF!</v>
      </c>
    </row>
    <row r="13" spans="1:2" x14ac:dyDescent="0.25">
      <c r="A13" t="s">
        <v>237</v>
      </c>
      <c r="B13" s="111" t="e">
        <f>Žádost_RP33_bydlení!#REF!</f>
        <v>#REF!</v>
      </c>
    </row>
    <row r="14" spans="1:2" x14ac:dyDescent="0.25">
      <c r="A14" t="s">
        <v>229</v>
      </c>
      <c r="B14" s="111" t="e">
        <f>Žádost_RP33_bydlení!#REF!</f>
        <v>#REF!</v>
      </c>
    </row>
    <row r="15" spans="1:2" x14ac:dyDescent="0.25">
      <c r="A15" t="s">
        <v>134</v>
      </c>
      <c r="B15" s="111" t="e">
        <f>Žádost_RP33_bydlení!#REF!</f>
        <v>#REF!</v>
      </c>
    </row>
    <row r="16" spans="1:2" x14ac:dyDescent="0.25">
      <c r="A16" t="s">
        <v>195</v>
      </c>
      <c r="B16" s="111" t="e">
        <f>Žádost_RP33_bydlení!#REF!</f>
        <v>#REF!</v>
      </c>
    </row>
    <row r="17" spans="1:2" x14ac:dyDescent="0.25">
      <c r="A17" t="s">
        <v>135</v>
      </c>
      <c r="B17" s="111" t="e">
        <f>Žádost_RP33_bydlení!#REF!</f>
        <v>#REF!</v>
      </c>
    </row>
    <row r="18" spans="1:2" x14ac:dyDescent="0.25">
      <c r="A18" s="112" t="s">
        <v>136</v>
      </c>
      <c r="B18" s="112"/>
    </row>
    <row r="19" spans="1:2" x14ac:dyDescent="0.25">
      <c r="A19" t="s">
        <v>234</v>
      </c>
      <c r="B19" t="e">
        <f>CONCATENATE(Žádost_RP33_bydlení!#REF!,", ",Žádost_RP33_bydlení!#REF!)</f>
        <v>#REF!</v>
      </c>
    </row>
    <row r="20" spans="1:2" x14ac:dyDescent="0.25">
      <c r="A20" t="s">
        <v>137</v>
      </c>
      <c r="B20" t="e">
        <f>CONCATENATE(Žádost_RP33_bydlení!#REF!," ",Žádost_RP33_bydlení!#REF!," ",Žádost_RP33_bydlení!#REF!,", ",Žádost_RP33_bydlení!#REF!)</f>
        <v>#REF!</v>
      </c>
    </row>
    <row r="21" spans="1:2" x14ac:dyDescent="0.25">
      <c r="A21" t="s">
        <v>138</v>
      </c>
      <c r="B21" t="e">
        <f>CONCATENATE(Žádost_RP33_bydlení!#REF!," ",Žádost_RP33_bydlení!#REF!," ",Žádost_RP33_bydlení!#REF!,", ",Žádost_RP33_bydlení!#REF!)</f>
        <v>#REF!</v>
      </c>
    </row>
    <row r="22" spans="1:2" x14ac:dyDescent="0.25">
      <c r="A22" t="s">
        <v>196</v>
      </c>
      <c r="B22" t="e">
        <f>CONCATENATE(Žádost_RP33_bydlení!#REF!," ",Žádost_RP33_bydlení!#REF!," ",Žádost_RP33_bydlení!#REF!,", ",Žádost_RP33_bydlení!#REF!)</f>
        <v>#REF!</v>
      </c>
    </row>
    <row r="23" spans="1:2" x14ac:dyDescent="0.25">
      <c r="A23" t="s">
        <v>140</v>
      </c>
      <c r="B23" s="111" t="e">
        <f>Žádost_RP33_bydlení!#REF!</f>
        <v>#REF!</v>
      </c>
    </row>
    <row r="24" spans="1:2" x14ac:dyDescent="0.25">
      <c r="A24" t="s">
        <v>141</v>
      </c>
      <c r="B24" s="111" t="e">
        <f>Žádost_RP33_bydlení!#REF!</f>
        <v>#REF!</v>
      </c>
    </row>
    <row r="25" spans="1:2" x14ac:dyDescent="0.25">
      <c r="A25" t="s">
        <v>139</v>
      </c>
      <c r="B25" t="e">
        <f>Žádost_RP33_bydlení!#REF!</f>
        <v>#REF!</v>
      </c>
    </row>
    <row r="26" spans="1:2" x14ac:dyDescent="0.25">
      <c r="A26" t="s">
        <v>236</v>
      </c>
      <c r="B26" s="111" t="e">
        <f>Žádost_RP33_bydlení!#REF!</f>
        <v>#REF!</v>
      </c>
    </row>
    <row r="27" spans="1:2" x14ac:dyDescent="0.25">
      <c r="A27" t="s">
        <v>235</v>
      </c>
      <c r="B27" s="111" t="e">
        <f>Žádost_RP33_bydlení!#REF!</f>
        <v>#REF!</v>
      </c>
    </row>
    <row r="28" spans="1:2" x14ac:dyDescent="0.25">
      <c r="A28" t="s">
        <v>142</v>
      </c>
      <c r="B28" s="111" t="e">
        <f>Žádost_RP33_bydlení!#REF!</f>
        <v>#REF!</v>
      </c>
    </row>
    <row r="29" spans="1:2" x14ac:dyDescent="0.25">
      <c r="A29" s="112" t="s">
        <v>143</v>
      </c>
      <c r="B29" s="112"/>
    </row>
    <row r="30" spans="1:2" x14ac:dyDescent="0.25">
      <c r="A30" s="112" t="s">
        <v>144</v>
      </c>
      <c r="B30" s="112"/>
    </row>
    <row r="31" spans="1:2" x14ac:dyDescent="0.25">
      <c r="A31" s="112" t="s">
        <v>145</v>
      </c>
      <c r="B31" s="112"/>
    </row>
    <row r="32" spans="1:2" x14ac:dyDescent="0.25">
      <c r="A32" t="s">
        <v>146</v>
      </c>
      <c r="B32" s="111" t="e">
        <f>Žádost_RP33_bydlení!#REF!</f>
        <v>#REF!</v>
      </c>
    </row>
    <row r="33" spans="1:2" x14ac:dyDescent="0.25">
      <c r="A33" t="s">
        <v>147</v>
      </c>
      <c r="B33" s="111" t="e">
        <f>Žádost_RP33_bydlení!#REF!</f>
        <v>#REF!</v>
      </c>
    </row>
    <row r="34" spans="1:2" x14ac:dyDescent="0.25">
      <c r="A34" t="s">
        <v>148</v>
      </c>
      <c r="B34" s="111" t="e">
        <f>Žádost_RP33_bydlení!#REF!</f>
        <v>#REF!</v>
      </c>
    </row>
    <row r="35" spans="1:2" x14ac:dyDescent="0.25">
      <c r="A35" t="s">
        <v>149</v>
      </c>
      <c r="B35" s="111" t="e">
        <f>Žádost_RP33_bydlení!#REF!</f>
        <v>#REF!</v>
      </c>
    </row>
    <row r="36" spans="1:2" x14ac:dyDescent="0.25">
      <c r="A36" t="s">
        <v>150</v>
      </c>
      <c r="B36" s="111" t="e">
        <f>Žádost_RP33_bydlení!#REF!</f>
        <v>#REF!</v>
      </c>
    </row>
    <row r="37" spans="1:2" x14ac:dyDescent="0.25">
      <c r="A37" t="s">
        <v>151</v>
      </c>
      <c r="B37" s="113" t="e">
        <f>Žádost_RP33_bydlení!#REF!</f>
        <v>#REF!</v>
      </c>
    </row>
    <row r="38" spans="1:2" x14ac:dyDescent="0.25">
      <c r="A38" t="s">
        <v>152</v>
      </c>
      <c r="B38" s="113" t="e">
        <f>Žádost_RP33_bydlení!#REF!</f>
        <v>#REF!</v>
      </c>
    </row>
    <row r="39" spans="1:2" x14ac:dyDescent="0.25">
      <c r="A39" t="s">
        <v>153</v>
      </c>
      <c r="B39" s="113" t="e">
        <f>Žádost_RP33_bydlení!#REF!</f>
        <v>#REF!</v>
      </c>
    </row>
    <row r="40" spans="1:2" x14ac:dyDescent="0.25">
      <c r="A40" t="s">
        <v>154</v>
      </c>
      <c r="B40" s="113" t="e">
        <f>Žádost_RP33_bydlení!#REF!</f>
        <v>#REF!</v>
      </c>
    </row>
    <row r="41" spans="1:2" x14ac:dyDescent="0.25">
      <c r="A41" s="112" t="s">
        <v>155</v>
      </c>
      <c r="B41" s="112"/>
    </row>
    <row r="42" spans="1:2" x14ac:dyDescent="0.25">
      <c r="A42" s="112" t="s">
        <v>156</v>
      </c>
      <c r="B42" s="112"/>
    </row>
    <row r="43" spans="1:2" x14ac:dyDescent="0.25">
      <c r="A43" t="s">
        <v>157</v>
      </c>
      <c r="B43" s="111" t="e">
        <f>Žádost_RP33_bydlení!#REF!</f>
        <v>#REF!</v>
      </c>
    </row>
    <row r="44" spans="1:2" x14ac:dyDescent="0.25">
      <c r="A44" t="s">
        <v>158</v>
      </c>
      <c r="B44" t="s">
        <v>90</v>
      </c>
    </row>
    <row r="45" spans="1:2" x14ac:dyDescent="0.25">
      <c r="A45" t="s">
        <v>159</v>
      </c>
      <c r="B45" t="s">
        <v>160</v>
      </c>
    </row>
    <row r="46" spans="1:2" x14ac:dyDescent="0.25">
      <c r="A46" s="114" t="s">
        <v>161</v>
      </c>
      <c r="B46" s="114" t="e">
        <f>Žádost_RP33_bydlení!#REF!</f>
        <v>#REF!</v>
      </c>
    </row>
    <row r="47" spans="1:2" x14ac:dyDescent="0.25">
      <c r="A47" s="114" t="s">
        <v>162</v>
      </c>
      <c r="B47" s="121">
        <v>0</v>
      </c>
    </row>
    <row r="48" spans="1:2" x14ac:dyDescent="0.25">
      <c r="A48" s="114" t="s">
        <v>163</v>
      </c>
      <c r="B48" s="114" t="e">
        <f>B46</f>
        <v>#REF!</v>
      </c>
    </row>
    <row r="49" spans="1:2" x14ac:dyDescent="0.25">
      <c r="A49" s="114" t="s">
        <v>227</v>
      </c>
      <c r="B49" s="114" t="e">
        <f>Žádost_RP33_bydlení!#REF!</f>
        <v>#REF!</v>
      </c>
    </row>
    <row r="50" spans="1:2" x14ac:dyDescent="0.25">
      <c r="A50" s="114" t="s">
        <v>228</v>
      </c>
      <c r="B50" s="121" t="e">
        <f>Žádost_RP33_bydlení!#REF!</f>
        <v>#REF!</v>
      </c>
    </row>
    <row r="51" spans="1:2" x14ac:dyDescent="0.25">
      <c r="A51" s="114" t="s">
        <v>164</v>
      </c>
      <c r="B51" s="114" t="e">
        <f>Žádost_RP33_bydlení!#REF!</f>
        <v>#REF!</v>
      </c>
    </row>
    <row r="52" spans="1:2" x14ac:dyDescent="0.25">
      <c r="A52" s="114" t="s">
        <v>165</v>
      </c>
      <c r="B52" s="121" t="e">
        <f>Žádost_RP33_bydlení!#REF!</f>
        <v>#REF!</v>
      </c>
    </row>
    <row r="53" spans="1:2" x14ac:dyDescent="0.25">
      <c r="A53" s="116" t="s">
        <v>166</v>
      </c>
      <c r="B53" s="117" t="e">
        <f>Žádost_RP33_bydlení!#REF!</f>
        <v>#REF!</v>
      </c>
    </row>
    <row r="54" spans="1:2" x14ac:dyDescent="0.25">
      <c r="A54" s="116" t="s">
        <v>198</v>
      </c>
      <c r="B54" s="116" t="e">
        <f>Žádost_RP33_bydlení!#REF!</f>
        <v>#REF!</v>
      </c>
    </row>
    <row r="55" spans="1:2" x14ac:dyDescent="0.25">
      <c r="A55" s="116" t="s">
        <v>197</v>
      </c>
      <c r="B55" s="116" t="e">
        <f>Žádost_RP33_bydlení!#REF!</f>
        <v>#REF!</v>
      </c>
    </row>
    <row r="56" spans="1:2" x14ac:dyDescent="0.25">
      <c r="A56" s="116" t="s">
        <v>199</v>
      </c>
      <c r="B56" s="118" t="e">
        <f>Žádost_RP33_bydlení!#REF!</f>
        <v>#REF!</v>
      </c>
    </row>
    <row r="57" spans="1:2" x14ac:dyDescent="0.25">
      <c r="A57" s="116" t="s">
        <v>209</v>
      </c>
      <c r="B57" s="117" t="e">
        <f>Žádost_RP33_bydlení!#REF!</f>
        <v>#REF!</v>
      </c>
    </row>
    <row r="58" spans="1:2" x14ac:dyDescent="0.25">
      <c r="A58" s="116" t="s">
        <v>200</v>
      </c>
      <c r="B58" s="116" t="e">
        <f>Žádost_RP33_bydlení!#REF!</f>
        <v>#REF!</v>
      </c>
    </row>
    <row r="59" spans="1:2" x14ac:dyDescent="0.25">
      <c r="A59" s="116" t="s">
        <v>201</v>
      </c>
      <c r="B59" s="116" t="e">
        <f>Žádost_RP33_bydlení!#REF!</f>
        <v>#REF!</v>
      </c>
    </row>
    <row r="60" spans="1:2" x14ac:dyDescent="0.25">
      <c r="A60" s="116" t="s">
        <v>202</v>
      </c>
      <c r="B60" s="118" t="e">
        <f>Žádost_RP33_bydlení!#REF!</f>
        <v>#REF!</v>
      </c>
    </row>
    <row r="61" spans="1:2" x14ac:dyDescent="0.25">
      <c r="A61" s="116" t="s">
        <v>210</v>
      </c>
      <c r="B61" s="117" t="e">
        <f>Žádost_RP33_bydlení!#REF!</f>
        <v>#REF!</v>
      </c>
    </row>
    <row r="62" spans="1:2" x14ac:dyDescent="0.25">
      <c r="A62" s="116" t="s">
        <v>203</v>
      </c>
      <c r="B62" s="116" t="e">
        <f>Žádost_RP33_bydlení!#REF!</f>
        <v>#REF!</v>
      </c>
    </row>
    <row r="63" spans="1:2" x14ac:dyDescent="0.25">
      <c r="A63" s="116" t="s">
        <v>204</v>
      </c>
      <c r="B63" s="116" t="e">
        <f>Žádost_RP33_bydlení!#REF!</f>
        <v>#REF!</v>
      </c>
    </row>
    <row r="64" spans="1:2" x14ac:dyDescent="0.25">
      <c r="A64" s="116" t="s">
        <v>205</v>
      </c>
      <c r="B64" s="118" t="e">
        <f>Žádost_RP33_bydlení!#REF!</f>
        <v>#REF!</v>
      </c>
    </row>
    <row r="65" spans="1:2" x14ac:dyDescent="0.25">
      <c r="A65" s="116" t="s">
        <v>211</v>
      </c>
      <c r="B65" s="117" t="e">
        <f>Žádost_RP33_bydlení!#REF!</f>
        <v>#REF!</v>
      </c>
    </row>
    <row r="66" spans="1:2" x14ac:dyDescent="0.25">
      <c r="A66" s="116" t="s">
        <v>206</v>
      </c>
      <c r="B66" s="116" t="e">
        <f>Žádost_RP33_bydlení!#REF!</f>
        <v>#REF!</v>
      </c>
    </row>
    <row r="67" spans="1:2" x14ac:dyDescent="0.25">
      <c r="A67" s="116" t="s">
        <v>207</v>
      </c>
      <c r="B67" s="116" t="e">
        <f>Žádost_RP33_bydlení!#REF!</f>
        <v>#REF!</v>
      </c>
    </row>
    <row r="68" spans="1:2" x14ac:dyDescent="0.25">
      <c r="A68" s="116" t="s">
        <v>208</v>
      </c>
      <c r="B68" s="118" t="e">
        <f>Žádost_RP33_bydlení!#REF!</f>
        <v>#REF!</v>
      </c>
    </row>
    <row r="69" spans="1:2" x14ac:dyDescent="0.25">
      <c r="A69" s="116" t="s">
        <v>213</v>
      </c>
      <c r="B69" s="118" t="e">
        <f>Žádost_RP33_bydlení!#REF!</f>
        <v>#REF!</v>
      </c>
    </row>
    <row r="70" spans="1:2" x14ac:dyDescent="0.25">
      <c r="A70" s="116" t="s">
        <v>212</v>
      </c>
      <c r="B70" s="118" t="e">
        <f>Žádost_RP33_bydlení!#REF!</f>
        <v>#REF!</v>
      </c>
    </row>
    <row r="71" spans="1:2" x14ac:dyDescent="0.25">
      <c r="A71" s="115" t="s">
        <v>214</v>
      </c>
      <c r="B71" s="119" t="e">
        <f>Žádost_RP33_bydlení!#REF!</f>
        <v>#REF!</v>
      </c>
    </row>
    <row r="72" spans="1:2" x14ac:dyDescent="0.25">
      <c r="A72" s="115" t="s">
        <v>215</v>
      </c>
      <c r="B72" s="115" t="e">
        <f>Žádost_RP33_bydlení!#REF!</f>
        <v>#REF!</v>
      </c>
    </row>
    <row r="73" spans="1:2" x14ac:dyDescent="0.25">
      <c r="A73" s="115" t="s">
        <v>197</v>
      </c>
      <c r="B73" s="115" t="e">
        <f>Žádost_RP33_bydlení!#REF!</f>
        <v>#REF!</v>
      </c>
    </row>
    <row r="74" spans="1:2" x14ac:dyDescent="0.25">
      <c r="A74" s="115" t="s">
        <v>199</v>
      </c>
      <c r="B74" s="120" t="e">
        <f>Žádost_RP33_bydlení!#REF!</f>
        <v>#REF!</v>
      </c>
    </row>
    <row r="75" spans="1:2" x14ac:dyDescent="0.25">
      <c r="A75" s="115" t="s">
        <v>216</v>
      </c>
      <c r="B75" s="120" t="e">
        <f>Žádost_RP33_bydlení!#REF!</f>
        <v>#REF!</v>
      </c>
    </row>
    <row r="76" spans="1:2" x14ac:dyDescent="0.25">
      <c r="A76" s="115" t="s">
        <v>217</v>
      </c>
      <c r="B76" s="119" t="e">
        <f>Žádost_RP33_bydlení!#REF!</f>
        <v>#REF!</v>
      </c>
    </row>
    <row r="77" spans="1:2" x14ac:dyDescent="0.25">
      <c r="A77" s="115" t="s">
        <v>218</v>
      </c>
      <c r="B77" s="115" t="e">
        <f>Žádost_RP33_bydlení!#REF!</f>
        <v>#REF!</v>
      </c>
    </row>
    <row r="78" spans="1:2" x14ac:dyDescent="0.25">
      <c r="A78" s="115" t="s">
        <v>201</v>
      </c>
      <c r="B78" s="115" t="e">
        <f>Žádost_RP33_bydlení!#REF!</f>
        <v>#REF!</v>
      </c>
    </row>
    <row r="79" spans="1:2" x14ac:dyDescent="0.25">
      <c r="A79" s="115" t="s">
        <v>202</v>
      </c>
      <c r="B79" s="120" t="e">
        <f>Žádost_RP33_bydlení!#REF!</f>
        <v>#REF!</v>
      </c>
    </row>
    <row r="80" spans="1:2" x14ac:dyDescent="0.25">
      <c r="A80" s="115" t="s">
        <v>219</v>
      </c>
      <c r="B80" s="120" t="e">
        <f>Žádost_RP33_bydlení!#REF!</f>
        <v>#REF!</v>
      </c>
    </row>
    <row r="81" spans="1:2" x14ac:dyDescent="0.25">
      <c r="A81" s="115" t="s">
        <v>220</v>
      </c>
      <c r="B81" s="119" t="e">
        <f>Žádost_RP33_bydlení!#REF!</f>
        <v>#REF!</v>
      </c>
    </row>
    <row r="82" spans="1:2" x14ac:dyDescent="0.25">
      <c r="A82" s="115" t="s">
        <v>221</v>
      </c>
      <c r="B82" s="115" t="e">
        <f>Žádost_RP33_bydlení!#REF!</f>
        <v>#REF!</v>
      </c>
    </row>
    <row r="83" spans="1:2" x14ac:dyDescent="0.25">
      <c r="A83" s="115" t="s">
        <v>204</v>
      </c>
      <c r="B83" s="115" t="e">
        <f>Žádost_RP33_bydlení!#REF!</f>
        <v>#REF!</v>
      </c>
    </row>
    <row r="84" spans="1:2" x14ac:dyDescent="0.25">
      <c r="A84" s="115" t="s">
        <v>205</v>
      </c>
      <c r="B84" s="120" t="e">
        <f>Žádost_RP33_bydlení!#REF!</f>
        <v>#REF!</v>
      </c>
    </row>
    <row r="85" spans="1:2" x14ac:dyDescent="0.25">
      <c r="A85" s="115" t="s">
        <v>222</v>
      </c>
      <c r="B85" s="120" t="e">
        <f>Žádost_RP33_bydlení!#REF!</f>
        <v>#REF!</v>
      </c>
    </row>
    <row r="86" spans="1:2" x14ac:dyDescent="0.25">
      <c r="A86" s="115" t="s">
        <v>223</v>
      </c>
      <c r="B86" s="119" t="e">
        <f>Žádost_RP33_bydlení!#REF!</f>
        <v>#REF!</v>
      </c>
    </row>
    <row r="87" spans="1:2" x14ac:dyDescent="0.25">
      <c r="A87" s="115" t="s">
        <v>224</v>
      </c>
      <c r="B87" s="115" t="e">
        <f>Žádost_RP33_bydlení!#REF!</f>
        <v>#REF!</v>
      </c>
    </row>
    <row r="88" spans="1:2" x14ac:dyDescent="0.25">
      <c r="A88" s="115" t="s">
        <v>207</v>
      </c>
      <c r="B88" s="115" t="e">
        <f>Žádost_RP33_bydlení!#REF!</f>
        <v>#REF!</v>
      </c>
    </row>
    <row r="89" spans="1:2" x14ac:dyDescent="0.25">
      <c r="A89" s="115" t="s">
        <v>208</v>
      </c>
      <c r="B89" s="120" t="e">
        <f>Žádost_RP33_bydlení!#REF!</f>
        <v>#REF!</v>
      </c>
    </row>
    <row r="90" spans="1:2" x14ac:dyDescent="0.25">
      <c r="A90" s="115" t="s">
        <v>225</v>
      </c>
      <c r="B90" s="115" t="e">
        <f>Žádost_RP33_bydlení!#REF!</f>
        <v>#REF!</v>
      </c>
    </row>
    <row r="91" spans="1:2" x14ac:dyDescent="0.25">
      <c r="A91" s="115" t="s">
        <v>226</v>
      </c>
      <c r="B91" s="120" t="e">
        <f>Žádost_RP33_bydlení!#REF!</f>
        <v>#REF!</v>
      </c>
    </row>
    <row r="92" spans="1:2" x14ac:dyDescent="0.25">
      <c r="A92" t="s">
        <v>167</v>
      </c>
      <c r="B92">
        <v>0</v>
      </c>
    </row>
    <row r="93" spans="1:2" x14ac:dyDescent="0.25">
      <c r="A93" t="s">
        <v>168</v>
      </c>
    </row>
    <row r="94" spans="1:2" x14ac:dyDescent="0.25">
      <c r="A94" t="s">
        <v>169</v>
      </c>
    </row>
    <row r="95" spans="1:2" x14ac:dyDescent="0.25">
      <c r="A95" t="s">
        <v>170</v>
      </c>
    </row>
    <row r="96" spans="1:2" x14ac:dyDescent="0.25">
      <c r="A96" t="s">
        <v>171</v>
      </c>
    </row>
    <row r="97" spans="1:2" x14ac:dyDescent="0.25">
      <c r="A97" t="s">
        <v>172</v>
      </c>
    </row>
    <row r="98" spans="1:2" x14ac:dyDescent="0.25">
      <c r="A98" t="s">
        <v>173</v>
      </c>
    </row>
    <row r="99" spans="1:2" x14ac:dyDescent="0.25">
      <c r="A99" t="s">
        <v>174</v>
      </c>
    </row>
    <row r="100" spans="1:2" x14ac:dyDescent="0.25">
      <c r="A100" t="s">
        <v>175</v>
      </c>
    </row>
    <row r="101" spans="1:2" x14ac:dyDescent="0.25">
      <c r="A101" t="s">
        <v>176</v>
      </c>
    </row>
    <row r="102" spans="1:2" x14ac:dyDescent="0.25">
      <c r="A102" t="s">
        <v>177</v>
      </c>
    </row>
    <row r="103" spans="1:2" x14ac:dyDescent="0.25">
      <c r="A103" t="s">
        <v>178</v>
      </c>
    </row>
    <row r="104" spans="1:2" x14ac:dyDescent="0.25">
      <c r="A104" t="s">
        <v>179</v>
      </c>
    </row>
    <row r="105" spans="1:2" x14ac:dyDescent="0.25">
      <c r="A105" t="s">
        <v>180</v>
      </c>
    </row>
    <row r="106" spans="1:2" x14ac:dyDescent="0.25">
      <c r="A106" t="s">
        <v>181</v>
      </c>
    </row>
    <row r="107" spans="1:2" x14ac:dyDescent="0.25">
      <c r="A107" t="s">
        <v>182</v>
      </c>
    </row>
    <row r="108" spans="1:2" x14ac:dyDescent="0.25">
      <c r="A108" t="s">
        <v>183</v>
      </c>
    </row>
    <row r="109" spans="1:2" x14ac:dyDescent="0.25">
      <c r="A109" t="s">
        <v>184</v>
      </c>
    </row>
    <row r="110" spans="1:2" x14ac:dyDescent="0.25">
      <c r="A110" t="s">
        <v>185</v>
      </c>
      <c r="B110" t="s">
        <v>231</v>
      </c>
    </row>
    <row r="111" spans="1:2" x14ac:dyDescent="0.25">
      <c r="A111" t="s">
        <v>186</v>
      </c>
      <c r="B111" t="s">
        <v>230</v>
      </c>
    </row>
    <row r="112" spans="1:2" x14ac:dyDescent="0.25">
      <c r="A112" t="s">
        <v>187</v>
      </c>
      <c r="B112" t="s">
        <v>232</v>
      </c>
    </row>
    <row r="113" spans="1:2" x14ac:dyDescent="0.25">
      <c r="A113" t="s">
        <v>188</v>
      </c>
      <c r="B113" t="s">
        <v>233</v>
      </c>
    </row>
    <row r="114" spans="1:2" x14ac:dyDescent="0.25">
      <c r="A114" s="112" t="s">
        <v>189</v>
      </c>
      <c r="B114" s="112"/>
    </row>
    <row r="115" spans="1:2" x14ac:dyDescent="0.25">
      <c r="A115" s="112" t="s">
        <v>190</v>
      </c>
      <c r="B115" s="112">
        <v>0</v>
      </c>
    </row>
    <row r="116" spans="1:2" x14ac:dyDescent="0.25">
      <c r="A116" s="112" t="s">
        <v>191</v>
      </c>
      <c r="B116" s="112">
        <v>0</v>
      </c>
    </row>
  </sheetData>
  <conditionalFormatting sqref="A1:A56 A92:A65536">
    <cfRule type="expression" dxfId="26" priority="25" stopIfTrue="1">
      <formula>AND(COUNTIF($A$92:$A$65536, A1)+COUNTIF($A$1:$A$56, A1)&gt;1,NOT(ISBLANK(A1)))</formula>
    </cfRule>
  </conditionalFormatting>
  <conditionalFormatting sqref="A57">
    <cfRule type="duplicateValues" dxfId="25" priority="15" stopIfTrue="1"/>
  </conditionalFormatting>
  <conditionalFormatting sqref="A58:A60 A62:A64">
    <cfRule type="expression" dxfId="24" priority="17" stopIfTrue="1">
      <formula>AND(COUNTIF($A$58:$A$60, A58)+COUNTIF($A$62:$A$64, A58)&gt;1,NOT(ISBLANK(A58)))</formula>
    </cfRule>
  </conditionalFormatting>
  <conditionalFormatting sqref="A61">
    <cfRule type="duplicateValues" dxfId="23" priority="14" stopIfTrue="1"/>
  </conditionalFormatting>
  <conditionalFormatting sqref="A65">
    <cfRule type="duplicateValues" dxfId="22" priority="13" stopIfTrue="1"/>
  </conditionalFormatting>
  <conditionalFormatting sqref="A66:A69">
    <cfRule type="duplicateValues" dxfId="21" priority="16" stopIfTrue="1"/>
  </conditionalFormatting>
  <conditionalFormatting sqref="A70">
    <cfRule type="duplicateValues" dxfId="20" priority="12" stopIfTrue="1"/>
  </conditionalFormatting>
  <conditionalFormatting sqref="A71:A75">
    <cfRule type="duplicateValues" dxfId="19" priority="11" stopIfTrue="1"/>
  </conditionalFormatting>
  <conditionalFormatting sqref="A76:A91">
    <cfRule type="duplicateValues" dxfId="18" priority="1" stopIfTrue="1"/>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40D9-0768-4FD7-8F8C-D68B59C675DA}">
  <dimension ref="A1:B118"/>
  <sheetViews>
    <sheetView topLeftCell="A82" workbookViewId="0">
      <selection sqref="A1:B118"/>
    </sheetView>
  </sheetViews>
  <sheetFormatPr defaultRowHeight="15" x14ac:dyDescent="0.25"/>
  <cols>
    <col min="1" max="1" width="37.140625" customWidth="1"/>
    <col min="2" max="2" width="59.85546875" customWidth="1"/>
  </cols>
  <sheetData>
    <row r="1" spans="1:2" x14ac:dyDescent="0.25">
      <c r="A1" t="s">
        <v>130</v>
      </c>
      <c r="B1" t="s">
        <v>421</v>
      </c>
    </row>
    <row r="2" spans="1:2" x14ac:dyDescent="0.25">
      <c r="A2" t="s">
        <v>122</v>
      </c>
      <c r="B2" t="s">
        <v>422</v>
      </c>
    </row>
    <row r="3" spans="1:2" x14ac:dyDescent="0.25">
      <c r="A3" t="s">
        <v>123</v>
      </c>
      <c r="B3" t="s">
        <v>192</v>
      </c>
    </row>
    <row r="4" spans="1:2" x14ac:dyDescent="0.25">
      <c r="A4" t="s">
        <v>124</v>
      </c>
      <c r="B4" t="s">
        <v>423</v>
      </c>
    </row>
    <row r="5" spans="1:2" x14ac:dyDescent="0.25">
      <c r="A5" t="s">
        <v>125</v>
      </c>
      <c r="B5">
        <v>2023</v>
      </c>
    </row>
    <row r="6" spans="1:2" x14ac:dyDescent="0.25">
      <c r="A6" s="112" t="s">
        <v>126</v>
      </c>
      <c r="B6" s="112"/>
    </row>
    <row r="7" spans="1:2" x14ac:dyDescent="0.25">
      <c r="A7" t="s">
        <v>127</v>
      </c>
      <c r="B7" t="s">
        <v>424</v>
      </c>
    </row>
    <row r="8" spans="1:2" x14ac:dyDescent="0.25">
      <c r="A8" t="s">
        <v>128</v>
      </c>
      <c r="B8" t="s">
        <v>425</v>
      </c>
    </row>
    <row r="9" spans="1:2" x14ac:dyDescent="0.25">
      <c r="A9" t="s">
        <v>129</v>
      </c>
      <c r="B9" t="s">
        <v>426</v>
      </c>
    </row>
    <row r="10" spans="1:2" x14ac:dyDescent="0.25">
      <c r="A10" t="s">
        <v>131</v>
      </c>
      <c r="B10" t="s">
        <v>427</v>
      </c>
    </row>
    <row r="11" spans="1:2" x14ac:dyDescent="0.25">
      <c r="A11" t="s">
        <v>132</v>
      </c>
      <c r="B11" t="s">
        <v>428</v>
      </c>
    </row>
    <row r="12" spans="1:2" x14ac:dyDescent="0.25">
      <c r="A12" t="s">
        <v>133</v>
      </c>
      <c r="B12" t="s">
        <v>429</v>
      </c>
    </row>
    <row r="13" spans="1:2" x14ac:dyDescent="0.25">
      <c r="A13" t="s">
        <v>237</v>
      </c>
      <c r="B13" t="s">
        <v>430</v>
      </c>
    </row>
    <row r="14" spans="1:2" x14ac:dyDescent="0.25">
      <c r="A14" s="169" t="s">
        <v>229</v>
      </c>
      <c r="B14" s="169" t="s">
        <v>431</v>
      </c>
    </row>
    <row r="15" spans="1:2" x14ac:dyDescent="0.25">
      <c r="A15" t="s">
        <v>134</v>
      </c>
      <c r="B15" s="111" t="s">
        <v>432</v>
      </c>
    </row>
    <row r="16" spans="1:2" x14ac:dyDescent="0.25">
      <c r="A16" t="s">
        <v>195</v>
      </c>
      <c r="B16" s="111" t="s">
        <v>433</v>
      </c>
    </row>
    <row r="17" spans="1:2" x14ac:dyDescent="0.25">
      <c r="A17" t="s">
        <v>135</v>
      </c>
      <c r="B17" s="111" t="s">
        <v>434</v>
      </c>
    </row>
    <row r="18" spans="1:2" x14ac:dyDescent="0.25">
      <c r="A18" t="s">
        <v>136</v>
      </c>
      <c r="B18" s="111" t="s">
        <v>435</v>
      </c>
    </row>
    <row r="19" spans="1:2" x14ac:dyDescent="0.25">
      <c r="A19" t="s">
        <v>234</v>
      </c>
      <c r="B19" s="111" t="s">
        <v>436</v>
      </c>
    </row>
    <row r="20" spans="1:2" x14ac:dyDescent="0.25">
      <c r="A20" t="s">
        <v>140</v>
      </c>
      <c r="B20" s="111" t="s">
        <v>437</v>
      </c>
    </row>
    <row r="21" spans="1:2" x14ac:dyDescent="0.25">
      <c r="A21" t="s">
        <v>141</v>
      </c>
      <c r="B21" s="111" t="s">
        <v>438</v>
      </c>
    </row>
    <row r="22" spans="1:2" x14ac:dyDescent="0.25">
      <c r="A22" t="s">
        <v>139</v>
      </c>
      <c r="B22" t="s">
        <v>439</v>
      </c>
    </row>
    <row r="23" spans="1:2" x14ac:dyDescent="0.25">
      <c r="A23" t="s">
        <v>236</v>
      </c>
      <c r="B23" s="111" t="s">
        <v>440</v>
      </c>
    </row>
    <row r="24" spans="1:2" x14ac:dyDescent="0.25">
      <c r="A24" t="s">
        <v>235</v>
      </c>
      <c r="B24" s="111" t="s">
        <v>441</v>
      </c>
    </row>
    <row r="25" spans="1:2" x14ac:dyDescent="0.25">
      <c r="A25" t="s">
        <v>142</v>
      </c>
      <c r="B25" t="s">
        <v>442</v>
      </c>
    </row>
    <row r="26" spans="1:2" x14ac:dyDescent="0.25">
      <c r="A26" t="s">
        <v>143</v>
      </c>
      <c r="B26" t="s">
        <v>443</v>
      </c>
    </row>
    <row r="27" spans="1:2" x14ac:dyDescent="0.25">
      <c r="A27" t="s">
        <v>144</v>
      </c>
      <c r="B27" t="s">
        <v>444</v>
      </c>
    </row>
    <row r="28" spans="1:2" x14ac:dyDescent="0.25">
      <c r="A28" t="s">
        <v>145</v>
      </c>
      <c r="B28" t="s">
        <v>445</v>
      </c>
    </row>
    <row r="29" spans="1:2" x14ac:dyDescent="0.25">
      <c r="A29" t="s">
        <v>146</v>
      </c>
      <c r="B29" s="111" t="s">
        <v>446</v>
      </c>
    </row>
    <row r="30" spans="1:2" x14ac:dyDescent="0.25">
      <c r="A30" t="s">
        <v>147</v>
      </c>
      <c r="B30" t="s">
        <v>447</v>
      </c>
    </row>
    <row r="31" spans="1:2" x14ac:dyDescent="0.25">
      <c r="A31" t="s">
        <v>148</v>
      </c>
      <c r="B31" s="111" t="s">
        <v>448</v>
      </c>
    </row>
    <row r="32" spans="1:2" x14ac:dyDescent="0.25">
      <c r="A32" t="s">
        <v>149</v>
      </c>
      <c r="B32" s="111" t="s">
        <v>449</v>
      </c>
    </row>
    <row r="33" spans="1:2" x14ac:dyDescent="0.25">
      <c r="A33" t="s">
        <v>150</v>
      </c>
      <c r="B33" s="111" t="s">
        <v>450</v>
      </c>
    </row>
    <row r="34" spans="1:2" x14ac:dyDescent="0.25">
      <c r="A34" t="s">
        <v>151</v>
      </c>
      <c r="B34" s="113" t="s">
        <v>451</v>
      </c>
    </row>
    <row r="35" spans="1:2" x14ac:dyDescent="0.25">
      <c r="A35" t="s">
        <v>152</v>
      </c>
      <c r="B35" s="113" t="s">
        <v>452</v>
      </c>
    </row>
    <row r="36" spans="1:2" x14ac:dyDescent="0.25">
      <c r="A36" s="112" t="s">
        <v>153</v>
      </c>
      <c r="B36" s="112" t="s">
        <v>431</v>
      </c>
    </row>
    <row r="37" spans="1:2" x14ac:dyDescent="0.25">
      <c r="A37" s="112" t="s">
        <v>154</v>
      </c>
      <c r="B37" s="112" t="s">
        <v>431</v>
      </c>
    </row>
    <row r="38" spans="1:2" x14ac:dyDescent="0.25">
      <c r="A38" s="112" t="s">
        <v>155</v>
      </c>
      <c r="B38" s="112"/>
    </row>
    <row r="39" spans="1:2" x14ac:dyDescent="0.25">
      <c r="A39" s="112" t="s">
        <v>156</v>
      </c>
      <c r="B39" s="112"/>
    </row>
    <row r="40" spans="1:2" x14ac:dyDescent="0.25">
      <c r="A40" t="s">
        <v>157</v>
      </c>
      <c r="B40" t="s">
        <v>453</v>
      </c>
    </row>
    <row r="41" spans="1:2" x14ac:dyDescent="0.25">
      <c r="A41" t="s">
        <v>158</v>
      </c>
      <c r="B41" t="s">
        <v>90</v>
      </c>
    </row>
    <row r="42" spans="1:2" x14ac:dyDescent="0.25">
      <c r="A42" t="s">
        <v>159</v>
      </c>
      <c r="B42" t="s">
        <v>160</v>
      </c>
    </row>
    <row r="43" spans="1:2" x14ac:dyDescent="0.25">
      <c r="A43" s="114" t="s">
        <v>161</v>
      </c>
      <c r="B43" s="114" t="s">
        <v>454</v>
      </c>
    </row>
    <row r="44" spans="1:2" x14ac:dyDescent="0.25">
      <c r="A44" s="114" t="s">
        <v>162</v>
      </c>
      <c r="B44" s="114" t="s">
        <v>454</v>
      </c>
    </row>
    <row r="45" spans="1:2" x14ac:dyDescent="0.25">
      <c r="A45" s="114" t="s">
        <v>163</v>
      </c>
      <c r="B45" s="114"/>
    </row>
    <row r="46" spans="1:2" x14ac:dyDescent="0.25">
      <c r="A46" s="114" t="s">
        <v>227</v>
      </c>
      <c r="B46" s="114" t="s">
        <v>455</v>
      </c>
    </row>
    <row r="47" spans="1:2" x14ac:dyDescent="0.25">
      <c r="A47" s="114" t="s">
        <v>228</v>
      </c>
      <c r="B47" s="121" t="s">
        <v>456</v>
      </c>
    </row>
    <row r="48" spans="1:2" x14ac:dyDescent="0.25">
      <c r="A48" s="114" t="s">
        <v>164</v>
      </c>
      <c r="B48" s="114" t="s">
        <v>457</v>
      </c>
    </row>
    <row r="49" spans="1:2" x14ac:dyDescent="0.25">
      <c r="A49" s="114" t="s">
        <v>165</v>
      </c>
      <c r="B49" s="121" t="s">
        <v>458</v>
      </c>
    </row>
    <row r="50" spans="1:2" x14ac:dyDescent="0.25">
      <c r="A50" s="116" t="s">
        <v>166</v>
      </c>
      <c r="B50" s="116" t="s">
        <v>459</v>
      </c>
    </row>
    <row r="51" spans="1:2" x14ac:dyDescent="0.25">
      <c r="A51" s="116" t="s">
        <v>198</v>
      </c>
      <c r="B51" s="116" t="s">
        <v>460</v>
      </c>
    </row>
    <row r="52" spans="1:2" x14ac:dyDescent="0.25">
      <c r="A52" s="115" t="s">
        <v>214</v>
      </c>
      <c r="B52" s="170" t="s">
        <v>461</v>
      </c>
    </row>
    <row r="53" spans="1:2" x14ac:dyDescent="0.25">
      <c r="A53" s="115" t="s">
        <v>215</v>
      </c>
      <c r="B53" s="171" t="s">
        <v>462</v>
      </c>
    </row>
    <row r="54" spans="1:2" x14ac:dyDescent="0.25">
      <c r="A54" s="115" t="s">
        <v>198</v>
      </c>
      <c r="B54" s="172" t="s">
        <v>463</v>
      </c>
    </row>
    <row r="55" spans="1:2" x14ac:dyDescent="0.25">
      <c r="A55" s="115" t="s">
        <v>373</v>
      </c>
      <c r="B55" s="171" t="s">
        <v>464</v>
      </c>
    </row>
    <row r="56" spans="1:2" x14ac:dyDescent="0.25">
      <c r="A56" s="115" t="s">
        <v>374</v>
      </c>
      <c r="B56" s="171" t="s">
        <v>465</v>
      </c>
    </row>
    <row r="57" spans="1:2" x14ac:dyDescent="0.25">
      <c r="A57" s="115" t="s">
        <v>217</v>
      </c>
      <c r="B57" s="170" t="s">
        <v>466</v>
      </c>
    </row>
    <row r="58" spans="1:2" x14ac:dyDescent="0.25">
      <c r="A58" s="115" t="s">
        <v>218</v>
      </c>
      <c r="B58" s="171" t="s">
        <v>467</v>
      </c>
    </row>
    <row r="59" spans="1:2" x14ac:dyDescent="0.25">
      <c r="A59" s="115" t="s">
        <v>200</v>
      </c>
      <c r="B59" s="172" t="s">
        <v>468</v>
      </c>
    </row>
    <row r="60" spans="1:2" x14ac:dyDescent="0.25">
      <c r="A60" s="115" t="s">
        <v>375</v>
      </c>
      <c r="B60" s="171" t="s">
        <v>469</v>
      </c>
    </row>
    <row r="61" spans="1:2" x14ac:dyDescent="0.25">
      <c r="A61" s="115" t="s">
        <v>376</v>
      </c>
      <c r="B61" s="171" t="s">
        <v>470</v>
      </c>
    </row>
    <row r="62" spans="1:2" x14ac:dyDescent="0.25">
      <c r="A62" s="115" t="s">
        <v>220</v>
      </c>
      <c r="B62" s="170" t="s">
        <v>471</v>
      </c>
    </row>
    <row r="63" spans="1:2" x14ac:dyDescent="0.25">
      <c r="A63" s="115" t="s">
        <v>221</v>
      </c>
      <c r="B63" s="171" t="s">
        <v>472</v>
      </c>
    </row>
    <row r="64" spans="1:2" x14ac:dyDescent="0.25">
      <c r="A64" s="115" t="s">
        <v>203</v>
      </c>
      <c r="B64" s="172" t="s">
        <v>473</v>
      </c>
    </row>
    <row r="65" spans="1:2" x14ac:dyDescent="0.25">
      <c r="A65" s="115" t="s">
        <v>377</v>
      </c>
      <c r="B65" s="171" t="s">
        <v>474</v>
      </c>
    </row>
    <row r="66" spans="1:2" x14ac:dyDescent="0.25">
      <c r="A66" s="115" t="s">
        <v>378</v>
      </c>
      <c r="B66" s="171" t="s">
        <v>475</v>
      </c>
    </row>
    <row r="67" spans="1:2" x14ac:dyDescent="0.25">
      <c r="A67" s="115" t="s">
        <v>223</v>
      </c>
      <c r="B67" s="170" t="s">
        <v>476</v>
      </c>
    </row>
    <row r="68" spans="1:2" x14ac:dyDescent="0.25">
      <c r="A68" s="115" t="s">
        <v>224</v>
      </c>
      <c r="B68" s="171" t="s">
        <v>477</v>
      </c>
    </row>
    <row r="69" spans="1:2" x14ac:dyDescent="0.25">
      <c r="A69" s="115" t="s">
        <v>206</v>
      </c>
      <c r="B69" s="172" t="s">
        <v>478</v>
      </c>
    </row>
    <row r="70" spans="1:2" x14ac:dyDescent="0.25">
      <c r="A70" s="115" t="s">
        <v>379</v>
      </c>
      <c r="B70" s="171" t="s">
        <v>479</v>
      </c>
    </row>
    <row r="71" spans="1:2" x14ac:dyDescent="0.25">
      <c r="A71" s="115" t="s">
        <v>380</v>
      </c>
      <c r="B71" s="171" t="s">
        <v>480</v>
      </c>
    </row>
    <row r="72" spans="1:2" x14ac:dyDescent="0.25">
      <c r="A72" s="115" t="s">
        <v>381</v>
      </c>
      <c r="B72" s="170" t="s">
        <v>481</v>
      </c>
    </row>
    <row r="73" spans="1:2" x14ac:dyDescent="0.25">
      <c r="A73" s="115" t="s">
        <v>382</v>
      </c>
      <c r="B73" s="171" t="s">
        <v>482</v>
      </c>
    </row>
    <row r="74" spans="1:2" x14ac:dyDescent="0.25">
      <c r="A74" s="115" t="s">
        <v>383</v>
      </c>
      <c r="B74" s="172" t="s">
        <v>483</v>
      </c>
    </row>
    <row r="75" spans="1:2" x14ac:dyDescent="0.25">
      <c r="A75" s="115" t="s">
        <v>384</v>
      </c>
      <c r="B75" s="171" t="s">
        <v>484</v>
      </c>
    </row>
    <row r="76" spans="1:2" x14ac:dyDescent="0.25">
      <c r="A76" s="115" t="s">
        <v>385</v>
      </c>
      <c r="B76" s="171" t="s">
        <v>485</v>
      </c>
    </row>
    <row r="77" spans="1:2" x14ac:dyDescent="0.25">
      <c r="A77" s="115" t="s">
        <v>386</v>
      </c>
      <c r="B77" s="170" t="s">
        <v>486</v>
      </c>
    </row>
    <row r="78" spans="1:2" x14ac:dyDescent="0.25">
      <c r="A78" s="115" t="s">
        <v>387</v>
      </c>
      <c r="B78" s="171" t="s">
        <v>487</v>
      </c>
    </row>
    <row r="79" spans="1:2" x14ac:dyDescent="0.25">
      <c r="A79" s="115" t="s">
        <v>388</v>
      </c>
      <c r="B79" s="172" t="s">
        <v>488</v>
      </c>
    </row>
    <row r="80" spans="1:2" x14ac:dyDescent="0.25">
      <c r="A80" s="115" t="s">
        <v>389</v>
      </c>
      <c r="B80" s="171" t="s">
        <v>489</v>
      </c>
    </row>
    <row r="81" spans="1:2" x14ac:dyDescent="0.25">
      <c r="A81" s="115" t="s">
        <v>390</v>
      </c>
      <c r="B81" s="171" t="s">
        <v>490</v>
      </c>
    </row>
    <row r="82" spans="1:2" x14ac:dyDescent="0.25">
      <c r="A82" s="115" t="s">
        <v>391</v>
      </c>
      <c r="B82" s="170" t="s">
        <v>491</v>
      </c>
    </row>
    <row r="83" spans="1:2" x14ac:dyDescent="0.25">
      <c r="A83" s="115" t="s">
        <v>392</v>
      </c>
      <c r="B83" s="171" t="s">
        <v>492</v>
      </c>
    </row>
    <row r="84" spans="1:2" x14ac:dyDescent="0.25">
      <c r="A84" s="115" t="s">
        <v>393</v>
      </c>
      <c r="B84" s="172" t="s">
        <v>493</v>
      </c>
    </row>
    <row r="85" spans="1:2" x14ac:dyDescent="0.25">
      <c r="A85" s="115" t="s">
        <v>394</v>
      </c>
      <c r="B85" s="171" t="s">
        <v>494</v>
      </c>
    </row>
    <row r="86" spans="1:2" x14ac:dyDescent="0.25">
      <c r="A86" s="115" t="s">
        <v>395</v>
      </c>
      <c r="B86" s="171" t="s">
        <v>495</v>
      </c>
    </row>
    <row r="87" spans="1:2" x14ac:dyDescent="0.25">
      <c r="A87" t="s">
        <v>171</v>
      </c>
    </row>
    <row r="88" spans="1:2" x14ac:dyDescent="0.25">
      <c r="A88" t="s">
        <v>172</v>
      </c>
    </row>
    <row r="89" spans="1:2" x14ac:dyDescent="0.25">
      <c r="A89" t="s">
        <v>173</v>
      </c>
    </row>
    <row r="90" spans="1:2" x14ac:dyDescent="0.25">
      <c r="A90" t="s">
        <v>174</v>
      </c>
    </row>
    <row r="91" spans="1:2" x14ac:dyDescent="0.25">
      <c r="A91" t="s">
        <v>175</v>
      </c>
    </row>
    <row r="92" spans="1:2" x14ac:dyDescent="0.25">
      <c r="A92" t="s">
        <v>176</v>
      </c>
    </row>
    <row r="93" spans="1:2" x14ac:dyDescent="0.25">
      <c r="A93" t="s">
        <v>177</v>
      </c>
    </row>
    <row r="94" spans="1:2" x14ac:dyDescent="0.25">
      <c r="A94" t="s">
        <v>178</v>
      </c>
    </row>
    <row r="95" spans="1:2" x14ac:dyDescent="0.25">
      <c r="A95" t="s">
        <v>179</v>
      </c>
    </row>
    <row r="96" spans="1:2" x14ac:dyDescent="0.25">
      <c r="A96" t="s">
        <v>180</v>
      </c>
    </row>
    <row r="97" spans="1:2" x14ac:dyDescent="0.25">
      <c r="A97" t="s">
        <v>181</v>
      </c>
    </row>
    <row r="98" spans="1:2" x14ac:dyDescent="0.25">
      <c r="A98" t="s">
        <v>182</v>
      </c>
    </row>
    <row r="99" spans="1:2" x14ac:dyDescent="0.25">
      <c r="A99" t="s">
        <v>183</v>
      </c>
    </row>
    <row r="100" spans="1:2" x14ac:dyDescent="0.25">
      <c r="A100" t="s">
        <v>184</v>
      </c>
    </row>
    <row r="101" spans="1:2" x14ac:dyDescent="0.25">
      <c r="A101" t="s">
        <v>185</v>
      </c>
      <c r="B101" t="s">
        <v>409</v>
      </c>
    </row>
    <row r="102" spans="1:2" x14ac:dyDescent="0.25">
      <c r="A102" t="s">
        <v>186</v>
      </c>
      <c r="B102" t="s">
        <v>410</v>
      </c>
    </row>
    <row r="103" spans="1:2" x14ac:dyDescent="0.25">
      <c r="A103" t="s">
        <v>187</v>
      </c>
      <c r="B103" t="s">
        <v>408</v>
      </c>
    </row>
    <row r="104" spans="1:2" x14ac:dyDescent="0.25">
      <c r="A104" t="s">
        <v>188</v>
      </c>
      <c r="B104" t="s">
        <v>407</v>
      </c>
    </row>
    <row r="105" spans="1:2" x14ac:dyDescent="0.25">
      <c r="A105" s="112" t="s">
        <v>189</v>
      </c>
      <c r="B105" s="112"/>
    </row>
    <row r="106" spans="1:2" x14ac:dyDescent="0.25">
      <c r="A106" s="112" t="s">
        <v>190</v>
      </c>
      <c r="B106" s="112"/>
    </row>
    <row r="107" spans="1:2" x14ac:dyDescent="0.25">
      <c r="A107" s="112" t="s">
        <v>191</v>
      </c>
      <c r="B107" s="112"/>
    </row>
    <row r="108" spans="1:2" x14ac:dyDescent="0.25">
      <c r="A108" t="s">
        <v>396</v>
      </c>
      <c r="B108" s="173" t="s">
        <v>496</v>
      </c>
    </row>
    <row r="109" spans="1:2" x14ac:dyDescent="0.25">
      <c r="A109" s="174" t="s">
        <v>397</v>
      </c>
      <c r="B109" s="174" t="s">
        <v>497</v>
      </c>
    </row>
    <row r="110" spans="1:2" x14ac:dyDescent="0.25">
      <c r="A110" s="174" t="s">
        <v>398</v>
      </c>
      <c r="B110" s="174" t="s">
        <v>498</v>
      </c>
    </row>
    <row r="111" spans="1:2" x14ac:dyDescent="0.25">
      <c r="A111" s="174" t="s">
        <v>399</v>
      </c>
      <c r="B111" s="174" t="s">
        <v>499</v>
      </c>
    </row>
    <row r="112" spans="1:2" x14ac:dyDescent="0.25">
      <c r="A112" s="174" t="s">
        <v>400</v>
      </c>
      <c r="B112" s="174" t="s">
        <v>500</v>
      </c>
    </row>
    <row r="113" spans="1:2" x14ac:dyDescent="0.25">
      <c r="A113" s="174" t="s">
        <v>401</v>
      </c>
      <c r="B113" s="174" t="s">
        <v>501</v>
      </c>
    </row>
    <row r="114" spans="1:2" x14ac:dyDescent="0.25">
      <c r="A114" s="174" t="s">
        <v>402</v>
      </c>
      <c r="B114" s="174" t="s">
        <v>502</v>
      </c>
    </row>
    <row r="115" spans="1:2" x14ac:dyDescent="0.25">
      <c r="A115" s="174" t="s">
        <v>403</v>
      </c>
      <c r="B115" s="174" t="s">
        <v>503</v>
      </c>
    </row>
    <row r="116" spans="1:2" x14ac:dyDescent="0.25">
      <c r="A116" s="174" t="s">
        <v>404</v>
      </c>
      <c r="B116" s="174" t="s">
        <v>504</v>
      </c>
    </row>
    <row r="117" spans="1:2" x14ac:dyDescent="0.25">
      <c r="A117" s="174" t="s">
        <v>405</v>
      </c>
      <c r="B117" s="174" t="s">
        <v>505</v>
      </c>
    </row>
    <row r="118" spans="1:2" x14ac:dyDescent="0.25">
      <c r="A118" s="174" t="s">
        <v>406</v>
      </c>
      <c r="B118" s="174" t="s">
        <v>504</v>
      </c>
    </row>
  </sheetData>
  <conditionalFormatting sqref="A1:A51 A87:A118">
    <cfRule type="expression" dxfId="17" priority="15" stopIfTrue="1">
      <formula>AND(COUNTIF($CN$1:$DL$1, A1)+COUNTIF($A$1:$BD$1, A1)&gt;1,NOT(ISBLANK(A1)))</formula>
    </cfRule>
  </conditionalFormatting>
  <conditionalFormatting sqref="A52:A56">
    <cfRule type="duplicateValues" dxfId="16" priority="8" stopIfTrue="1"/>
  </conditionalFormatting>
  <conditionalFormatting sqref="A57:A61">
    <cfRule type="duplicateValues" dxfId="15" priority="6" stopIfTrue="1"/>
  </conditionalFormatting>
  <conditionalFormatting sqref="A62:A66">
    <cfRule type="duplicateValues" dxfId="14" priority="5" stopIfTrue="1"/>
  </conditionalFormatting>
  <conditionalFormatting sqref="A67:A71">
    <cfRule type="duplicateValues" dxfId="13" priority="4" stopIfTrue="1"/>
  </conditionalFormatting>
  <conditionalFormatting sqref="A72:A76">
    <cfRule type="duplicateValues" dxfId="12" priority="3" stopIfTrue="1"/>
  </conditionalFormatting>
  <conditionalFormatting sqref="A77:A81">
    <cfRule type="duplicateValues" dxfId="11" priority="2" stopIfTrue="1"/>
  </conditionalFormatting>
  <conditionalFormatting sqref="A82:A86">
    <cfRule type="duplicateValues" dxfId="10" priority="1" stopIfTrue="1"/>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801B5-CBFE-4BB0-BFB9-BFD8FA32351A}">
  <dimension ref="A1:X11"/>
  <sheetViews>
    <sheetView workbookViewId="0">
      <selection activeCell="C2" sqref="C2:C11"/>
    </sheetView>
  </sheetViews>
  <sheetFormatPr defaultRowHeight="15" x14ac:dyDescent="0.25"/>
  <cols>
    <col min="1" max="1" width="16.85546875" customWidth="1"/>
    <col min="2" max="2" width="11.42578125" customWidth="1"/>
    <col min="3" max="3" width="30" customWidth="1"/>
    <col min="4" max="5" width="19.85546875" customWidth="1"/>
    <col min="6" max="6" width="26.5703125" customWidth="1"/>
    <col min="7" max="7" width="23.140625" customWidth="1"/>
  </cols>
  <sheetData>
    <row r="1" spans="1:24" x14ac:dyDescent="0.25">
      <c r="A1" s="186" t="s">
        <v>412</v>
      </c>
      <c r="B1" s="186" t="s">
        <v>238</v>
      </c>
      <c r="C1" s="186" t="s">
        <v>411</v>
      </c>
      <c r="D1" s="186" t="s">
        <v>307</v>
      </c>
      <c r="E1" s="186" t="s">
        <v>242</v>
      </c>
      <c r="F1" s="186" t="s">
        <v>306</v>
      </c>
      <c r="G1" s="186" t="s">
        <v>308</v>
      </c>
      <c r="X1" t="s">
        <v>308</v>
      </c>
    </row>
    <row r="2" spans="1:24" x14ac:dyDescent="0.25">
      <c r="A2" s="187" t="str">
        <f>Žádost_RP33_bydlení!$O$8</f>
        <v xml:space="preserve"> </v>
      </c>
      <c r="B2" s="188">
        <f>Žádost_RP33_bydlení!$U$219</f>
        <v>0</v>
      </c>
      <c r="C2" s="187">
        <f>Žádost_RP33_bydlení!$O$10</f>
        <v>0</v>
      </c>
      <c r="D2" s="189">
        <f>Žádost_RP33_bydlení!B44</f>
        <v>0</v>
      </c>
      <c r="E2" s="189">
        <f>Žádost_RP33_bydlení!I44</f>
        <v>0</v>
      </c>
      <c r="F2" s="189">
        <f>Žádost_RP33_bydlení!U44</f>
        <v>0</v>
      </c>
      <c r="G2" s="189">
        <f>Žádost_RP33_bydlení!AM44</f>
        <v>0</v>
      </c>
    </row>
    <row r="3" spans="1:24" x14ac:dyDescent="0.25">
      <c r="A3" s="187" t="str">
        <f>Žádost_RP33_bydlení!$O$8</f>
        <v xml:space="preserve"> </v>
      </c>
      <c r="B3" s="188">
        <f>Žádost_RP33_bydlení!$U$219</f>
        <v>0</v>
      </c>
      <c r="C3" s="187">
        <f>Žádost_RP33_bydlení!$O$10</f>
        <v>0</v>
      </c>
      <c r="D3" s="189">
        <f>Žádost_RP33_bydlení!B45</f>
        <v>0</v>
      </c>
      <c r="E3" s="189">
        <f>Žádost_RP33_bydlení!I45</f>
        <v>0</v>
      </c>
      <c r="F3" s="189">
        <f>Žádost_RP33_bydlení!U45</f>
        <v>0</v>
      </c>
      <c r="G3" s="189">
        <f>Žádost_RP33_bydlení!AM45</f>
        <v>0</v>
      </c>
    </row>
    <row r="4" spans="1:24" x14ac:dyDescent="0.25">
      <c r="A4" s="187" t="str">
        <f>Žádost_RP33_bydlení!$O$8</f>
        <v xml:space="preserve"> </v>
      </c>
      <c r="B4" s="188">
        <f>Žádost_RP33_bydlení!$U$219</f>
        <v>0</v>
      </c>
      <c r="C4" s="187">
        <f>Žádost_RP33_bydlení!$O$10</f>
        <v>0</v>
      </c>
      <c r="D4" s="189">
        <f>Žádost_RP33_bydlení!B46</f>
        <v>0</v>
      </c>
      <c r="E4" s="189">
        <f>Žádost_RP33_bydlení!I46</f>
        <v>0</v>
      </c>
      <c r="F4" s="189">
        <f>Žádost_RP33_bydlení!U46</f>
        <v>0</v>
      </c>
      <c r="G4" s="189">
        <f>Žádost_RP33_bydlení!AM46</f>
        <v>0</v>
      </c>
    </row>
    <row r="5" spans="1:24" x14ac:dyDescent="0.25">
      <c r="A5" s="187" t="str">
        <f>Žádost_RP33_bydlení!$O$8</f>
        <v xml:space="preserve"> </v>
      </c>
      <c r="B5" s="188">
        <f>Žádost_RP33_bydlení!$U$219</f>
        <v>0</v>
      </c>
      <c r="C5" s="187">
        <f>Žádost_RP33_bydlení!$O$10</f>
        <v>0</v>
      </c>
      <c r="D5" s="189">
        <f>Žádost_RP33_bydlení!B47</f>
        <v>0</v>
      </c>
      <c r="E5" s="189">
        <f>Žádost_RP33_bydlení!I47</f>
        <v>0</v>
      </c>
      <c r="F5" s="189">
        <f>Žádost_RP33_bydlení!U47</f>
        <v>0</v>
      </c>
      <c r="G5" s="189">
        <f>Žádost_RP33_bydlení!AM47</f>
        <v>0</v>
      </c>
    </row>
    <row r="6" spans="1:24" x14ac:dyDescent="0.25">
      <c r="A6" s="187" t="str">
        <f>Žádost_RP33_bydlení!$O$8</f>
        <v xml:space="preserve"> </v>
      </c>
      <c r="B6" s="188">
        <f>Žádost_RP33_bydlení!$U$219</f>
        <v>0</v>
      </c>
      <c r="C6" s="187">
        <f>Žádost_RP33_bydlení!$O$10</f>
        <v>0</v>
      </c>
      <c r="D6" s="189">
        <f>Žádost_RP33_bydlení!B48</f>
        <v>0</v>
      </c>
      <c r="E6" s="189">
        <f>Žádost_RP33_bydlení!I48</f>
        <v>0</v>
      </c>
      <c r="F6" s="189">
        <f>Žádost_RP33_bydlení!U48</f>
        <v>0</v>
      </c>
      <c r="G6" s="189">
        <f>Žádost_RP33_bydlení!AM48</f>
        <v>0</v>
      </c>
    </row>
    <row r="7" spans="1:24" x14ac:dyDescent="0.25">
      <c r="A7" s="187" t="str">
        <f>Žádost_RP33_bydlení!$O$8</f>
        <v xml:space="preserve"> </v>
      </c>
      <c r="B7" s="188">
        <f>Žádost_RP33_bydlení!$U$219</f>
        <v>0</v>
      </c>
      <c r="C7" s="187">
        <f>Žádost_RP33_bydlení!$O$10</f>
        <v>0</v>
      </c>
      <c r="D7" s="189">
        <f>Žádost_RP33_bydlení!B49</f>
        <v>0</v>
      </c>
      <c r="E7" s="189">
        <f>Žádost_RP33_bydlení!I49</f>
        <v>0</v>
      </c>
      <c r="F7" s="189">
        <f>Žádost_RP33_bydlení!U49</f>
        <v>0</v>
      </c>
      <c r="G7" s="189">
        <f>Žádost_RP33_bydlení!AM49</f>
        <v>0</v>
      </c>
    </row>
    <row r="8" spans="1:24" x14ac:dyDescent="0.25">
      <c r="A8" s="187" t="str">
        <f>Žádost_RP33_bydlení!$O$8</f>
        <v xml:space="preserve"> </v>
      </c>
      <c r="B8" s="188">
        <f>Žádost_RP33_bydlení!$U$219</f>
        <v>0</v>
      </c>
      <c r="C8" s="187">
        <f>Žádost_RP33_bydlení!$O$10</f>
        <v>0</v>
      </c>
      <c r="D8" s="189">
        <f>Žádost_RP33_bydlení!B50</f>
        <v>0</v>
      </c>
      <c r="E8" s="189">
        <f>Žádost_RP33_bydlení!I50</f>
        <v>0</v>
      </c>
      <c r="F8" s="189">
        <f>Žádost_RP33_bydlení!U50</f>
        <v>0</v>
      </c>
      <c r="G8" s="189">
        <f>Žádost_RP33_bydlení!AM50</f>
        <v>0</v>
      </c>
    </row>
    <row r="9" spans="1:24" x14ac:dyDescent="0.25">
      <c r="A9" s="187" t="str">
        <f>Žádost_RP33_bydlení!$O$8</f>
        <v xml:space="preserve"> </v>
      </c>
      <c r="B9" s="188">
        <f>Žádost_RP33_bydlení!$U$219</f>
        <v>0</v>
      </c>
      <c r="C9" s="187">
        <f>Žádost_RP33_bydlení!$O$10</f>
        <v>0</v>
      </c>
      <c r="D9" s="189">
        <f>Žádost_RP33_bydlení!B51</f>
        <v>0</v>
      </c>
      <c r="E9" s="189">
        <f>Žádost_RP33_bydlení!I51</f>
        <v>0</v>
      </c>
      <c r="F9" s="189">
        <f>Žádost_RP33_bydlení!U51</f>
        <v>0</v>
      </c>
      <c r="G9" s="189">
        <f>Žádost_RP33_bydlení!AM51</f>
        <v>0</v>
      </c>
    </row>
    <row r="10" spans="1:24" x14ac:dyDescent="0.25">
      <c r="A10" s="187" t="str">
        <f>Žádost_RP33_bydlení!$O$8</f>
        <v xml:space="preserve"> </v>
      </c>
      <c r="B10" s="188">
        <f>Žádost_RP33_bydlení!$U$219</f>
        <v>0</v>
      </c>
      <c r="C10" s="187">
        <f>Žádost_RP33_bydlení!$O$10</f>
        <v>0</v>
      </c>
      <c r="D10" s="189">
        <f>Žádost_RP33_bydlení!B52</f>
        <v>0</v>
      </c>
      <c r="E10" s="189">
        <f>Žádost_RP33_bydlení!I52</f>
        <v>0</v>
      </c>
      <c r="F10" s="189">
        <f>Žádost_RP33_bydlení!U52</f>
        <v>0</v>
      </c>
      <c r="G10" s="189">
        <f>Žádost_RP33_bydlení!AM52</f>
        <v>0</v>
      </c>
    </row>
    <row r="11" spans="1:24" x14ac:dyDescent="0.25">
      <c r="A11" s="187" t="str">
        <f>Žádost_RP33_bydlení!$O$8</f>
        <v xml:space="preserve"> </v>
      </c>
      <c r="B11" s="188">
        <f>Žádost_RP33_bydlení!$U$219</f>
        <v>0</v>
      </c>
      <c r="C11" s="187">
        <f>Žádost_RP33_bydlení!$O$10</f>
        <v>0</v>
      </c>
      <c r="D11" s="189">
        <f>Žádost_RP33_bydlení!B53</f>
        <v>0</v>
      </c>
      <c r="E11" s="189">
        <f>Žádost_RP33_bydlení!I53</f>
        <v>0</v>
      </c>
      <c r="F11" s="189">
        <f>Žádost_RP33_bydlení!U53</f>
        <v>0</v>
      </c>
      <c r="G11" s="189">
        <f>Žádost_RP33_bydlení!AM53</f>
        <v>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7677-03AD-4759-BD2B-C0A9C01B6AB3}">
  <dimension ref="A1:E6"/>
  <sheetViews>
    <sheetView workbookViewId="0">
      <selection activeCell="E6" sqref="E6"/>
    </sheetView>
  </sheetViews>
  <sheetFormatPr defaultRowHeight="15" x14ac:dyDescent="0.25"/>
  <cols>
    <col min="1" max="1" width="16.85546875" customWidth="1"/>
    <col min="2" max="2" width="11.42578125" customWidth="1"/>
    <col min="3" max="3" width="30" customWidth="1"/>
    <col min="4" max="4" width="57.7109375" customWidth="1"/>
    <col min="5" max="5" width="18.7109375" customWidth="1"/>
  </cols>
  <sheetData>
    <row r="1" spans="1:5" x14ac:dyDescent="0.25">
      <c r="A1" s="179" t="s">
        <v>412</v>
      </c>
      <c r="B1" s="179" t="s">
        <v>238</v>
      </c>
      <c r="C1" s="179" t="s">
        <v>411</v>
      </c>
      <c r="D1" s="183" t="s">
        <v>397</v>
      </c>
      <c r="E1" s="183" t="s">
        <v>398</v>
      </c>
    </row>
    <row r="2" spans="1:5" x14ac:dyDescent="0.25">
      <c r="A2" s="180" t="str">
        <f>Žádost_RP33_bydlení!$O$8</f>
        <v xml:space="preserve"> </v>
      </c>
      <c r="B2" s="181">
        <f>Žádost_RP33_bydlení!$U$219</f>
        <v>0</v>
      </c>
      <c r="C2" s="180">
        <f>Žádost_RP33_bydlení!$O$10</f>
        <v>0</v>
      </c>
      <c r="D2" s="184">
        <f>Žádost_RP33_bydlení!B66</f>
        <v>0</v>
      </c>
      <c r="E2" s="185">
        <f>Žádost_RP33_bydlení!AS66</f>
        <v>0</v>
      </c>
    </row>
    <row r="3" spans="1:5" x14ac:dyDescent="0.25">
      <c r="A3" s="180" t="str">
        <f>Žádost_RP33_bydlení!$O$8</f>
        <v xml:space="preserve"> </v>
      </c>
      <c r="B3" s="181">
        <f>Žádost_RP33_bydlení!$U$219</f>
        <v>0</v>
      </c>
      <c r="C3" s="180">
        <f>Žádost_RP33_bydlení!$O$10</f>
        <v>0</v>
      </c>
      <c r="D3" s="184" t="str">
        <f>Žádost_RP33_bydlení!B67</f>
        <v>2.8.Navrácení NFV</v>
      </c>
      <c r="E3" s="185">
        <f>Žádost_RP33_bydlení!AS67</f>
        <v>0</v>
      </c>
    </row>
    <row r="4" spans="1:5" x14ac:dyDescent="0.25">
      <c r="A4" s="180" t="str">
        <f>Žádost_RP33_bydlení!$O$8</f>
        <v xml:space="preserve"> </v>
      </c>
      <c r="B4" s="181">
        <f>Žádost_RP33_bydlení!$U$219</f>
        <v>0</v>
      </c>
      <c r="C4" s="180">
        <f>Žádost_RP33_bydlení!$O$10</f>
        <v>0</v>
      </c>
      <c r="D4" s="184" t="str">
        <f>Žádost_RP33_bydlení!B68</f>
        <v>Požadovaná výše NFV z rozpočtu Zlínského kraje</v>
      </c>
      <c r="E4" s="185" t="str">
        <f>Žádost_RP33_bydlení!AS68</f>
        <v>vygeneruje se automaticky</v>
      </c>
    </row>
    <row r="5" spans="1:5" x14ac:dyDescent="0.25">
      <c r="A5" s="180" t="str">
        <f>Žádost_RP33_bydlení!$O$8</f>
        <v xml:space="preserve"> </v>
      </c>
      <c r="B5" s="181">
        <f>Žádost_RP33_bydlení!$U$219</f>
        <v>0</v>
      </c>
      <c r="C5" s="180">
        <f>Žádost_RP33_bydlení!$O$10</f>
        <v>0</v>
      </c>
      <c r="D5" s="184" t="str">
        <f>Žádost_RP33_bydlení!B69</f>
        <v>Konečná lhůta pro navrácení NFV (datum)</v>
      </c>
      <c r="E5" s="185">
        <f>Žádost_RP33_bydlení!AS71</f>
        <v>0</v>
      </c>
    </row>
    <row r="6" spans="1:5" x14ac:dyDescent="0.25">
      <c r="A6" s="180" t="str">
        <f>Žádost_RP33_bydlení!$O$8</f>
        <v xml:space="preserve"> </v>
      </c>
      <c r="B6" s="181">
        <f>Žádost_RP33_bydlení!$U$219</f>
        <v>0</v>
      </c>
      <c r="C6" s="180">
        <f>Žádost_RP33_bydlení!$O$10</f>
        <v>0</v>
      </c>
      <c r="D6" s="184">
        <f>Žádost_RP33_bydlení!B71</f>
        <v>0</v>
      </c>
      <c r="E6" s="185">
        <f>Žádost_RP33_bydlení!AS71</f>
        <v>0</v>
      </c>
    </row>
  </sheetData>
  <conditionalFormatting sqref="D1:E1">
    <cfRule type="expression" dxfId="9" priority="5" stopIfTrue="1">
      <formula>AND(COUNTIF(#REF!, D1)+COUNTIF(#REF!, D1)&gt;1,NOT(ISBLANK(D1)))</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16890-163E-4D7D-BF82-4F94F291502E}">
  <dimension ref="A1:E2"/>
  <sheetViews>
    <sheetView workbookViewId="0">
      <selection activeCell="D2" sqref="D2"/>
    </sheetView>
  </sheetViews>
  <sheetFormatPr defaultRowHeight="15" x14ac:dyDescent="0.25"/>
  <cols>
    <col min="1" max="1" width="16.85546875" customWidth="1"/>
    <col min="2" max="2" width="11.42578125" customWidth="1"/>
    <col min="3" max="3" width="30" customWidth="1"/>
    <col min="4" max="4" width="47.5703125" customWidth="1"/>
    <col min="5" max="5" width="15.140625" bestFit="1" customWidth="1"/>
  </cols>
  <sheetData>
    <row r="1" spans="1:5" x14ac:dyDescent="0.25">
      <c r="A1" s="179" t="s">
        <v>412</v>
      </c>
      <c r="B1" s="179" t="s">
        <v>238</v>
      </c>
      <c r="C1" s="179" t="s">
        <v>411</v>
      </c>
      <c r="D1" s="179" t="s">
        <v>166</v>
      </c>
      <c r="E1" s="179" t="s">
        <v>198</v>
      </c>
    </row>
    <row r="2" spans="1:5" x14ac:dyDescent="0.25">
      <c r="A2" s="180" t="str">
        <f>Žádost_RP33_bydlení!O8</f>
        <v xml:space="preserve"> </v>
      </c>
      <c r="B2" s="181">
        <f>Žádost_RP33_bydlení!U219</f>
        <v>0</v>
      </c>
      <c r="C2" s="180">
        <f>Žádost_RP33_bydlení!O10</f>
        <v>0</v>
      </c>
      <c r="D2" s="180">
        <f>Žádost_RP33_bydlení!B56</f>
        <v>0</v>
      </c>
      <c r="E2" s="182">
        <f>Žádost_RP33_bydlení!AH56</f>
        <v>0</v>
      </c>
    </row>
  </sheetData>
  <conditionalFormatting sqref="D1:E1">
    <cfRule type="duplicateValues" dxfId="8" priority="133" stopIfTrue="1"/>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vt:i4>
      </vt:variant>
    </vt:vector>
  </HeadingPairs>
  <TitlesOfParts>
    <vt:vector size="14" baseType="lpstr">
      <vt:lpstr>Žádost_RP33_bydlení</vt:lpstr>
      <vt:lpstr>List1</vt:lpstr>
      <vt:lpstr>Poč. obyvatel k 1. 1.2025</vt:lpstr>
      <vt:lpstr>A-Z_2024</vt:lpstr>
      <vt:lpstr>projekt</vt:lpstr>
      <vt:lpstr>TEMP_sumar</vt:lpstr>
      <vt:lpstr>sumar_katastr</vt:lpstr>
      <vt:lpstr>sumar_ucel</vt:lpstr>
      <vt:lpstr>sumar_vystupy</vt:lpstr>
      <vt:lpstr>sumar_vydaje</vt:lpstr>
      <vt:lpstr>sumar</vt:lpstr>
      <vt:lpstr>Příloha Žádosti</vt:lpstr>
      <vt:lpstr>'Příloha Žádosti'!Oblast_tisku</vt:lpstr>
      <vt:lpstr>Žádost_RP33_bydlení!Oblast_tisku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Tomáš</dc:creator>
  <cp:lastModifiedBy>Marek Tomáš</cp:lastModifiedBy>
  <cp:lastPrinted>2026-03-11T12:55:41Z</cp:lastPrinted>
  <dcterms:created xsi:type="dcterms:W3CDTF">2006-09-16T00:00:00Z</dcterms:created>
  <dcterms:modified xsi:type="dcterms:W3CDTF">2026-05-28T06:43:41Z</dcterms:modified>
</cp:coreProperties>
</file>